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Кристина\Прайсы для сайта td3a.ru\Системы видеонаблюдения\"/>
    </mc:Choice>
  </mc:AlternateContent>
  <bookViews>
    <workbookView xWindow="0" yWindow="0" windowWidth="16380" windowHeight="8190" tabRatio="500" firstSheet="6" activeTab="7"/>
  </bookViews>
  <sheets>
    <sheet name="СОДЕРЖАНИЕ" sheetId="1" r:id="rId1"/>
    <sheet name="ПО_TRASSIR" sheetId="2" r:id="rId2"/>
    <sheet name="TRASSIR_EnterpriseIP" sheetId="3" r:id="rId3"/>
    <sheet name="Приложения_для_TRASSIR" sheetId="4" r:id="rId4"/>
    <sheet name="TRASSIR_xVR_DVR_и_платы" sheetId="5" r:id="rId5"/>
    <sheet name="TRASSIR_NVR_видеорегистраторы" sheetId="6" r:id="rId6"/>
    <sheet name="HiWatch_IP" sheetId="9" r:id="rId7"/>
    <sheet name="HiWatch_TVI" sheetId="10" r:id="rId8"/>
  </sheets>
  <definedNames>
    <definedName name="удалить_Enterprise">#REF!</definedName>
    <definedName name="удалить_ПО_TRASSIR">#REF!</definedName>
    <definedName name="удалить0" localSheetId="3">#REF!</definedName>
    <definedName name="УдалитьDahuaАларм">#REF!</definedName>
    <definedName name="УдалитьDahuaАналог">#REF!</definedName>
    <definedName name="УдалитьDahuaДВР">#REF!</definedName>
    <definedName name="УдалитьDahuaДомофония">#REF!</definedName>
    <definedName name="УдалитьDahuaКамерыIP">#REF!</definedName>
    <definedName name="УдалитьDahuaКоммутаторы">#REF!</definedName>
    <definedName name="УдалитьDahuaКрепежи">#REF!</definedName>
    <definedName name="УдалитьDahuaМониторы">#REF!</definedName>
    <definedName name="УдалитьDahuaНВР">#REF!</definedName>
    <definedName name="УдалитьDahuaСКУД">#REF!</definedName>
    <definedName name="УдалитьHikvisionIP">#REF!</definedName>
    <definedName name="УдалитьHikvisionNVR">#REF!</definedName>
    <definedName name="УдалитьHikvisionTVI">#REF!</definedName>
    <definedName name="УдалитьHikvisionДомофония">#REF!</definedName>
    <definedName name="УдалитьHikvisionКабель">#REF!</definedName>
    <definedName name="УдалитьHikvisionКоммутаторы">#REF!</definedName>
    <definedName name="УдалитьHikvisionМониторы">#REF!</definedName>
    <definedName name="УдалитьHikvisionСКУД">#REF!</definedName>
    <definedName name="УдалитьHiWatchIP">#REF!</definedName>
    <definedName name="УдалитьHiWatchTVI">#REF!</definedName>
    <definedName name="УдалитьHiWatchМонитор">#REF!</definedName>
    <definedName name="УдалитьWisenetIP">#REF!</definedName>
    <definedName name="УдалитьWisenetАналог">#REF!</definedName>
    <definedName name="УдалитьWisenetМониторы">#REF!</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B70" i="6" l="1"/>
  <c r="B69" i="6"/>
  <c r="B68" i="6"/>
  <c r="B67" i="6"/>
  <c r="B66" i="6"/>
  <c r="B65" i="6"/>
  <c r="B64" i="6"/>
  <c r="B63" i="6"/>
  <c r="B62" i="6"/>
  <c r="B61" i="6"/>
  <c r="B51" i="6"/>
  <c r="B50" i="6"/>
  <c r="B49" i="6"/>
  <c r="B48" i="6"/>
  <c r="B47" i="6"/>
  <c r="B44" i="6"/>
  <c r="B43" i="6"/>
  <c r="B37" i="6"/>
  <c r="B36" i="6"/>
  <c r="B35" i="6"/>
  <c r="B34" i="6"/>
  <c r="B32" i="6"/>
  <c r="B31" i="6"/>
  <c r="B30" i="6"/>
  <c r="B29" i="6"/>
  <c r="A3" i="6"/>
  <c r="A1" i="6"/>
  <c r="B51" i="5"/>
  <c r="B50" i="5"/>
  <c r="B49" i="5"/>
  <c r="B48" i="5"/>
  <c r="B47" i="5"/>
  <c r="B46" i="5"/>
  <c r="B45" i="5"/>
  <c r="B44" i="5"/>
  <c r="B43" i="5"/>
  <c r="B42" i="5"/>
  <c r="B41" i="5"/>
  <c r="B40" i="5"/>
  <c r="B39" i="5"/>
  <c r="B38" i="5"/>
  <c r="B37" i="5"/>
  <c r="B36" i="5"/>
  <c r="B33" i="5"/>
  <c r="B32" i="5"/>
  <c r="B31" i="5"/>
  <c r="B30" i="5"/>
  <c r="B29" i="5"/>
  <c r="B28" i="5"/>
  <c r="B27" i="5"/>
  <c r="B26" i="5"/>
  <c r="B25" i="5"/>
  <c r="B24" i="5"/>
  <c r="B23" i="5"/>
  <c r="B22" i="5"/>
  <c r="B21" i="5"/>
  <c r="B20" i="5"/>
  <c r="B19" i="5"/>
  <c r="B18" i="5"/>
  <c r="A13" i="5"/>
  <c r="A9" i="5"/>
  <c r="A3" i="5"/>
  <c r="A1" i="5"/>
  <c r="A3" i="4"/>
  <c r="A1" i="4"/>
  <c r="B9" i="3"/>
  <c r="B8" i="3"/>
  <c r="A3" i="3"/>
  <c r="A1" i="3"/>
  <c r="D106" i="2"/>
  <c r="D25" i="2"/>
  <c r="D7" i="2"/>
  <c r="A5" i="2"/>
  <c r="A3" i="2"/>
  <c r="A1" i="2"/>
  <c r="A20" i="1"/>
  <c r="B4" i="1"/>
</calcChain>
</file>

<file path=xl/sharedStrings.xml><?xml version="1.0" encoding="utf-8"?>
<sst xmlns="http://schemas.openxmlformats.org/spreadsheetml/2006/main" count="1268" uniqueCount="983">
  <si>
    <t>.</t>
  </si>
  <si>
    <t>ПО TRASSIR</t>
  </si>
  <si>
    <t>Hikvision IP базовый</t>
  </si>
  <si>
    <t>Hikvision СКУД</t>
  </si>
  <si>
    <t>Dahua_IP_камеры</t>
  </si>
  <si>
    <t>Приложения для TRASSIR</t>
  </si>
  <si>
    <t>Hikvision IP проект line-2</t>
  </si>
  <si>
    <t>СКУД SIGUR</t>
  </si>
  <si>
    <t>Dahua_IP_камеры_проект</t>
  </si>
  <si>
    <t>TRASSIR EnterpriseIP</t>
  </si>
  <si>
    <t>Hikvision IP проект line-4/6</t>
  </si>
  <si>
    <t>СКУД ZKTeco</t>
  </si>
  <si>
    <t>Dahua_IP_NVR</t>
  </si>
  <si>
    <t>TRASSIR xVR, DVR и платы</t>
  </si>
  <si>
    <t>Hikvision NVR + СХД</t>
  </si>
  <si>
    <t>СКУД ACCORD</t>
  </si>
  <si>
    <t>Dahua_HDCVI</t>
  </si>
  <si>
    <t>TRASSIR NVR</t>
  </si>
  <si>
    <t>Hikvision TVI</t>
  </si>
  <si>
    <t>Hikvision домофония</t>
  </si>
  <si>
    <t>Dahua_HDCVI_DVR</t>
  </si>
  <si>
    <t>ActiveCam/TRASSIR IP-камеры</t>
  </si>
  <si>
    <t>Hikvision для транспорта</t>
  </si>
  <si>
    <t>HiWatch Домофония</t>
  </si>
  <si>
    <t>Dahua_Мониторы</t>
  </si>
  <si>
    <t>ActiveCam HD аналоговый</t>
  </si>
  <si>
    <t>Hikvision Коммутаторы</t>
  </si>
  <si>
    <t>Dahua Домофония</t>
  </si>
  <si>
    <t>Dahua_Коммутаторы</t>
  </si>
  <si>
    <t>HiWatch IP</t>
  </si>
  <si>
    <t>Hikvision Кабель</t>
  </si>
  <si>
    <t>Dahua СКУД</t>
  </si>
  <si>
    <t>Dahua_Alarm &amp; Lock</t>
  </si>
  <si>
    <t>HiWatch TVI</t>
  </si>
  <si>
    <t>Hikvision Тепловизоры</t>
  </si>
  <si>
    <t>True-IP Домофония</t>
  </si>
  <si>
    <t>Dahua_Крепежи</t>
  </si>
  <si>
    <t>Wisenet IP</t>
  </si>
  <si>
    <t>Hikvision Мониторы</t>
  </si>
  <si>
    <t>Wisenet аналог</t>
  </si>
  <si>
    <t>Wisenet мониторы и аксессуары</t>
  </si>
  <si>
    <t>Аксессуары к видеокамерам</t>
  </si>
  <si>
    <t>Программное обеспечение TRASSIR</t>
  </si>
  <si>
    <t>Цены без НДС (в соотв. со ст. 149 Налогового Кодекса РФ), кроме случаев где указано с НДС. Оплата производится в рублях по курсу ЦБ+3%</t>
  </si>
  <si>
    <t>Модель</t>
  </si>
  <si>
    <t>Изображение</t>
  </si>
  <si>
    <t>Описание</t>
  </si>
  <si>
    <t>Розница</t>
  </si>
  <si>
    <t>TRASSIR Cloud
Hosted Video</t>
  </si>
  <si>
    <r>
      <rPr>
        <b/>
        <sz val="11"/>
        <rFont val="Cambria"/>
        <family val="1"/>
        <charset val="204"/>
      </rPr>
      <t>TRASSIR CLOUD</t>
    </r>
    <r>
      <rPr>
        <sz val="10"/>
        <rFont val="Tahoma"/>
        <family val="2"/>
        <charset val="204"/>
      </rPr>
      <t xml:space="preserve"> - профессиональный облачный сервис видеонаблюдения с функцией надежного хранения записей. (http://cloud.trassir.com/).</t>
    </r>
  </si>
  <si>
    <t>TRASSIR Cloud</t>
  </si>
  <si>
    <t>Облачный онлайн сервис TRASSIR Cloud (http://cloud.trassir.com/), позволяющий отслеживать "показатели здоровья" всех подключенных серверов и регистраторов TRASSIR. Автоматическое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Включает Cloud.Connect, - подключение в несколько кликов и без специальных настроек значительно упрощает установку соединений клиент-сервер, сервер-сервер.</t>
  </si>
  <si>
    <t>В ПОДАРОК!</t>
  </si>
  <si>
    <t>ПО для подключения IP-камер к системе видеонаблюдения TRASSIR (без НДС)</t>
  </si>
  <si>
    <t>USB-TRASSIR</t>
  </si>
  <si>
    <t>USB-ключ защиты для системы видеонаблюдения TRASSIR. 1 на 1 сервер TRASSIR (с НДС).</t>
  </si>
  <si>
    <t>NO-USB-TRASSIR</t>
  </si>
  <si>
    <r>
      <rPr>
        <b/>
        <sz val="11"/>
        <rFont val="Cambria"/>
        <family val="1"/>
        <charset val="204"/>
      </rPr>
      <t>NO-USB-TRASSIR</t>
    </r>
    <r>
      <rPr>
        <sz val="10"/>
        <rFont val="Tahoma"/>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1"/>
        <rFont val="Cambria"/>
        <family val="1"/>
        <charset val="204"/>
      </rPr>
      <t>TRASSIR AnyIP</t>
    </r>
    <r>
      <rPr>
        <sz val="10"/>
        <rFont val="Tahoma"/>
        <family val="2"/>
        <charset val="204"/>
      </rPr>
      <t xml:space="preserve">. </t>
    </r>
    <r>
      <rPr>
        <sz val="11"/>
        <color rgb="FFFF0000"/>
        <rFont val="Cambria"/>
        <family val="1"/>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rFont val="Tahoma"/>
        <family val="2"/>
        <charset val="204"/>
      </rPr>
      <t>Стоимость за 1 сервер TRASSIR.</t>
    </r>
  </si>
  <si>
    <t>TRASSIR IP</t>
  </si>
  <si>
    <r>
      <rPr>
        <b/>
        <sz val="11"/>
        <rFont val="Cambria"/>
        <family val="1"/>
        <charset val="204"/>
      </rPr>
      <t>TRASSIR IP</t>
    </r>
    <r>
      <rPr>
        <sz val="10"/>
        <rFont val="Tahoma"/>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</si>
  <si>
    <t>TRASSIR AnyIP</t>
  </si>
  <si>
    <r>
      <rPr>
        <b/>
        <sz val="11"/>
        <rFont val="Cambria"/>
        <family val="1"/>
        <charset val="204"/>
      </rPr>
      <t>TRASSIR AnyIP</t>
    </r>
    <r>
      <rPr>
        <sz val="10"/>
        <color rgb="FF000000"/>
        <rFont val="Tahoma"/>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</si>
  <si>
    <t>TRASSIR NetSync</t>
  </si>
  <si>
    <r>
      <rPr>
        <b/>
        <sz val="11"/>
        <rFont val="Cambria"/>
        <family val="1"/>
        <charset val="204"/>
      </rPr>
      <t>TRASSIR NetSync</t>
    </r>
    <r>
      <rPr>
        <sz val="10"/>
        <rFont val="Tahoma"/>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</si>
  <si>
    <t>TRASSIR для DVR/NVR</t>
  </si>
  <si>
    <r>
      <rPr>
        <b/>
        <sz val="11"/>
        <rFont val="Cambria"/>
        <family val="1"/>
        <charset val="204"/>
      </rPr>
      <t xml:space="preserve">TRASSIR для DVR/NVR </t>
    </r>
    <r>
      <rPr>
        <sz val="10"/>
        <rFont val="Arial"/>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</si>
  <si>
    <t>TRASSIR Dewarp HW</t>
  </si>
  <si>
    <r>
      <rPr>
        <b/>
        <sz val="11"/>
        <rFont val="Cambria"/>
        <family val="1"/>
        <charset val="204"/>
      </rPr>
      <t>TRASSIR Dewarp HW</t>
    </r>
    <r>
      <rPr>
        <sz val="10"/>
        <color rgb="FF000000"/>
        <rFont val="Tahoma"/>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</si>
  <si>
    <t>TRASSIR Dewarp</t>
  </si>
  <si>
    <r>
      <rPr>
        <b/>
        <sz val="11"/>
        <rFont val="Cambria"/>
        <family val="1"/>
        <charset val="204"/>
      </rPr>
      <t>TRASSIR Dewarp</t>
    </r>
    <r>
      <rPr>
        <sz val="10"/>
        <color rgb="FF000000"/>
        <rFont val="Tahoma"/>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</si>
  <si>
    <t>АКЦИИ на профессиональное ПО TRASSIR</t>
  </si>
  <si>
    <r>
      <rPr>
        <b/>
        <sz val="10"/>
        <color rgb="FFFF0000"/>
        <rFont val="Tahoma"/>
        <family val="2"/>
        <charset val="204"/>
      </rPr>
      <t xml:space="preserve">АКЦИЯ до 31.12.2018
</t>
    </r>
    <r>
      <rPr>
        <sz val="11"/>
        <color rgb="FF003366"/>
        <rFont val="Cambria"/>
        <family val="1"/>
        <charset val="204"/>
      </rPr>
      <t xml:space="preserve">TRASSIR Dewarp
</t>
    </r>
    <r>
      <rPr>
        <b/>
        <sz val="10"/>
        <color rgb="FFFF0000"/>
        <rFont val="Tahoma"/>
        <family val="2"/>
        <charset val="204"/>
      </rPr>
      <t>для AC-D9141IR2, AC-D9161IR2</t>
    </r>
  </si>
  <si>
    <r>
      <rPr>
        <sz val="11"/>
        <color rgb="FFFF0000"/>
        <rFont val="Cambria"/>
        <family val="1"/>
        <charset val="204"/>
      </rPr>
      <t xml:space="preserve">АКЦИЯ до 31.12.2018 </t>
    </r>
    <r>
      <rPr>
        <b/>
        <sz val="11"/>
        <rFont val="Cambria"/>
        <family val="1"/>
        <charset val="204"/>
      </rPr>
      <t>TRASSIR Dewarp для AC-D9141IR2, AC-D9161IR2</t>
    </r>
    <r>
      <rPr>
        <sz val="10"/>
        <color rgb="FF000000"/>
        <rFont val="Tahoma"/>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</si>
  <si>
    <r>
      <rPr>
        <sz val="11"/>
        <color rgb="FFFF0000"/>
        <rFont val="Cambria"/>
        <family val="1"/>
        <charset val="204"/>
      </rPr>
      <t xml:space="preserve">АКЦИЯ до 31.12.2018
</t>
    </r>
    <r>
      <rPr>
        <b/>
        <sz val="10"/>
        <color rgb="FF003366"/>
        <rFont val="Tahoma"/>
        <family val="2"/>
        <charset val="204"/>
      </rPr>
      <t>TRASSIR Eco Pack</t>
    </r>
  </si>
  <si>
    <r>
      <rPr>
        <sz val="11"/>
        <color rgb="FFFF0000"/>
        <rFont val="Cambria"/>
        <family val="1"/>
        <charset val="204"/>
      </rPr>
      <t>АКЦИЯ до 31.12.2018</t>
    </r>
    <r>
      <rPr>
        <sz val="10"/>
        <rFont val="Tahoma"/>
        <family val="2"/>
        <charset val="204"/>
      </rPr>
      <t xml:space="preserve"> </t>
    </r>
    <r>
      <rPr>
        <b/>
        <sz val="11"/>
        <rFont val="Cambria"/>
        <family val="1"/>
        <charset val="204"/>
      </rPr>
      <t>TRASSIR Eco Pack</t>
    </r>
    <r>
      <rPr>
        <sz val="10"/>
        <rFont val="Tahoma"/>
        <family val="2"/>
        <charset val="204"/>
      </rPr>
      <t xml:space="preserve"> - Комплект профессионального программного обеспечения TRASSIR для записи и отображения </t>
    </r>
    <r>
      <rPr>
        <u/>
        <sz val="11"/>
        <rFont val="Cambria"/>
        <family val="1"/>
        <charset val="204"/>
      </rPr>
      <t>бюджетных</t>
    </r>
    <r>
      <rPr>
        <sz val="10"/>
        <rFont val="Tahoma"/>
        <family val="2"/>
        <charset val="204"/>
      </rPr>
      <t xml:space="preserve"> IP-видеокамер </t>
    </r>
    <r>
      <rPr>
        <b/>
        <sz val="11"/>
        <rFont val="Cambria"/>
        <family val="1"/>
        <charset val="204"/>
      </rPr>
      <t>TRASSIR Eco,</t>
    </r>
    <r>
      <rPr>
        <sz val="10"/>
        <rFont val="Tahoma"/>
        <family val="2"/>
        <charset val="204"/>
      </rPr>
      <t xml:space="preserve"> </t>
    </r>
    <r>
      <rPr>
        <b/>
        <sz val="11"/>
        <rFont val="Cambria"/>
        <family val="1"/>
        <charset val="204"/>
      </rPr>
      <t xml:space="preserve">ActiveCam Eco </t>
    </r>
    <r>
      <rPr>
        <sz val="10"/>
        <rFont val="Tahoma"/>
        <family val="2"/>
        <charset val="204"/>
      </rPr>
      <t xml:space="preserve">или </t>
    </r>
    <r>
      <rPr>
        <b/>
        <sz val="11"/>
        <rFont val="Cambria"/>
        <family val="1"/>
        <charset val="204"/>
      </rPr>
      <t>HiWatch</t>
    </r>
    <r>
      <rPr>
        <sz val="10"/>
        <rFont val="Tahoma"/>
        <family val="2"/>
        <charset val="204"/>
      </rPr>
      <t xml:space="preserve"> (выбор бренда в момент запроса лицензии) ♦ </t>
    </r>
    <r>
      <rPr>
        <sz val="11"/>
        <color rgb="FFFF0000"/>
        <rFont val="Cambria"/>
        <family val="1"/>
        <charset val="204"/>
      </rPr>
      <t>USB-ключ в комплекте.</t>
    </r>
    <r>
      <rPr>
        <sz val="10"/>
        <rFont val="Tahoma"/>
        <family val="2"/>
        <charset val="204"/>
      </rPr>
      <t xml:space="preserve"> Продажа на любой пустой USB-ключ без других лицензий. Перенос лицензий запрещен. Продажа как товар. НДС включён.</t>
    </r>
  </si>
  <si>
    <t>Стоимость зависит от версии ПО
(см. ниже)</t>
  </si>
  <si>
    <t>TRASSIR Eco Pack-8</t>
  </si>
  <si>
    <r>
      <rPr>
        <b/>
        <sz val="11"/>
        <rFont val="Cambria"/>
        <family val="1"/>
        <charset val="204"/>
      </rPr>
      <t>TRASSIR Eco Pack-8</t>
    </r>
    <r>
      <rPr>
        <sz val="10"/>
        <rFont val="Tahoma"/>
        <family val="2"/>
        <charset val="204"/>
      </rPr>
      <t xml:space="preserve"> - комплект для 8 IP-видеокамер </t>
    </r>
    <r>
      <rPr>
        <b/>
        <sz val="11"/>
        <rFont val="Cambria"/>
        <family val="1"/>
        <charset val="204"/>
      </rPr>
      <t>TRASSIR Eco</t>
    </r>
    <r>
      <rPr>
        <sz val="10"/>
        <rFont val="Tahoma"/>
        <family val="2"/>
        <charset val="204"/>
      </rPr>
      <t xml:space="preserve">, </t>
    </r>
    <r>
      <rPr>
        <b/>
        <sz val="11"/>
        <rFont val="Cambria"/>
        <family val="1"/>
        <charset val="204"/>
      </rPr>
      <t>ActiveCam Eco</t>
    </r>
    <r>
      <rPr>
        <sz val="10"/>
        <rFont val="Tahoma"/>
        <family val="2"/>
        <charset val="204"/>
      </rPr>
      <t xml:space="preserve">, </t>
    </r>
    <r>
      <rPr>
        <b/>
        <sz val="11"/>
        <rFont val="Cambria"/>
        <family val="1"/>
        <charset val="204"/>
      </rPr>
      <t xml:space="preserve">HiWatch </t>
    </r>
    <r>
      <rPr>
        <sz val="10"/>
        <rFont val="Tahoma"/>
        <family val="2"/>
        <charset val="204"/>
      </rPr>
      <t>♦ USB-ключ в комплекте.</t>
    </r>
  </si>
  <si>
    <t>TRASSIR Eco Pack-16</t>
  </si>
  <si>
    <r>
      <rPr>
        <b/>
        <sz val="11"/>
        <rFont val="Cambria"/>
        <family val="1"/>
        <charset val="204"/>
      </rPr>
      <t>TRASSIR Eco Pack-16</t>
    </r>
    <r>
      <rPr>
        <sz val="10"/>
        <rFont val="Tahoma"/>
        <family val="2"/>
        <charset val="204"/>
      </rPr>
      <t xml:space="preserve"> - комплект для 16 IP-видеокамер </t>
    </r>
    <r>
      <rPr>
        <b/>
        <sz val="11"/>
        <rFont val="Cambria"/>
        <family val="1"/>
        <charset val="204"/>
      </rPr>
      <t>TRASSIR Eco</t>
    </r>
    <r>
      <rPr>
        <sz val="10"/>
        <rFont val="Tahoma"/>
        <family val="2"/>
        <charset val="204"/>
      </rPr>
      <t xml:space="preserve">, </t>
    </r>
    <r>
      <rPr>
        <b/>
        <sz val="11"/>
        <rFont val="Cambria"/>
        <family val="1"/>
        <charset val="204"/>
      </rPr>
      <t>ActiveCam Eco</t>
    </r>
    <r>
      <rPr>
        <sz val="10"/>
        <rFont val="Tahoma"/>
        <family val="2"/>
        <charset val="204"/>
      </rPr>
      <t xml:space="preserve">, </t>
    </r>
    <r>
      <rPr>
        <b/>
        <sz val="11"/>
        <rFont val="Cambria"/>
        <family val="1"/>
        <charset val="204"/>
      </rPr>
      <t xml:space="preserve">HiWatch </t>
    </r>
    <r>
      <rPr>
        <sz val="10"/>
        <rFont val="Tahoma"/>
        <family val="2"/>
        <charset val="204"/>
      </rPr>
      <t>♦ USB-ключ в комплекте.</t>
    </r>
  </si>
  <si>
    <t>TRASSIR Eco Pack-24</t>
  </si>
  <si>
    <r>
      <rPr>
        <b/>
        <sz val="11"/>
        <rFont val="Cambria"/>
        <family val="1"/>
        <charset val="204"/>
      </rPr>
      <t>TRASSIR Eco Pack-24</t>
    </r>
    <r>
      <rPr>
        <sz val="10"/>
        <rFont val="Tahoma"/>
        <family val="2"/>
        <charset val="204"/>
      </rPr>
      <t xml:space="preserve"> - комплект для 24 IP-видеокамер </t>
    </r>
    <r>
      <rPr>
        <b/>
        <sz val="11"/>
        <rFont val="Cambria"/>
        <family val="1"/>
        <charset val="204"/>
      </rPr>
      <t>TRASSIR Eco</t>
    </r>
    <r>
      <rPr>
        <sz val="10"/>
        <rFont val="Tahoma"/>
        <family val="2"/>
        <charset val="204"/>
      </rPr>
      <t xml:space="preserve">, </t>
    </r>
    <r>
      <rPr>
        <b/>
        <sz val="11"/>
        <rFont val="Cambria"/>
        <family val="1"/>
        <charset val="204"/>
      </rPr>
      <t>ActiveCam Eco</t>
    </r>
    <r>
      <rPr>
        <sz val="10"/>
        <rFont val="Tahoma"/>
        <family val="2"/>
        <charset val="204"/>
      </rPr>
      <t xml:space="preserve">, </t>
    </r>
    <r>
      <rPr>
        <b/>
        <sz val="11"/>
        <rFont val="Cambria"/>
        <family val="1"/>
        <charset val="204"/>
      </rPr>
      <t xml:space="preserve">HiWatch </t>
    </r>
    <r>
      <rPr>
        <sz val="10"/>
        <rFont val="Tahoma"/>
        <family val="2"/>
        <charset val="204"/>
      </rPr>
      <t>♦ USB-ключ в комплекте.</t>
    </r>
  </si>
  <si>
    <t>ПО для подключения камер
TRASSIR
ActiveCam
Hikvision
Wisenet</t>
  </si>
  <si>
    <r>
      <rPr>
        <sz val="10"/>
        <rFont val="Tahoma"/>
        <family val="2"/>
        <charset val="204"/>
      </rPr>
      <t xml:space="preserve">Профессиональное программное обеспечение для подключения 1-й IP-видеокамеры </t>
    </r>
    <r>
      <rPr>
        <b/>
        <sz val="11"/>
        <rFont val="Cambria"/>
        <family val="1"/>
        <charset val="204"/>
      </rPr>
      <t>TRASSIR</t>
    </r>
    <r>
      <rPr>
        <sz val="10"/>
        <rFont val="Tahoma"/>
        <family val="2"/>
        <charset val="204"/>
      </rPr>
      <t xml:space="preserve"> / </t>
    </r>
    <r>
      <rPr>
        <b/>
        <sz val="11"/>
        <rFont val="Cambria"/>
        <family val="1"/>
        <charset val="204"/>
      </rPr>
      <t>ActiveCam</t>
    </r>
    <r>
      <rPr>
        <sz val="10"/>
        <rFont val="Tahoma"/>
        <family val="2"/>
        <charset val="204"/>
      </rPr>
      <t xml:space="preserve"> (кроме бюджетных линеек TRASSIR Eco и ActiveCam Eco), или </t>
    </r>
    <r>
      <rPr>
        <b/>
        <sz val="11"/>
        <rFont val="Cambria"/>
        <family val="1"/>
        <charset val="204"/>
      </rPr>
      <t>Hikvision</t>
    </r>
    <r>
      <rPr>
        <sz val="10"/>
        <rFont val="Tahoma"/>
        <family val="2"/>
        <charset val="204"/>
      </rPr>
      <t xml:space="preserve"> (кроме HiWatch) или </t>
    </r>
    <r>
      <rPr>
        <b/>
        <sz val="11"/>
        <rFont val="Cambria"/>
        <family val="1"/>
        <charset val="204"/>
      </rPr>
      <t>Wisenet</t>
    </r>
    <r>
      <rPr>
        <sz val="10"/>
        <rFont val="Tahoma"/>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t>
    </r>
  </si>
  <si>
    <r>
      <rPr>
        <sz val="11"/>
        <color rgb="FFFF0000"/>
        <rFont val="Cambria"/>
        <family val="1"/>
        <charset val="204"/>
      </rPr>
      <t xml:space="preserve">АКЦИЯ до 31.12.2018
</t>
    </r>
    <r>
      <rPr>
        <b/>
        <sz val="10"/>
        <color rgb="FF003366"/>
        <rFont val="Tahoma"/>
        <family val="2"/>
        <charset val="204"/>
      </rPr>
      <t>ActiveDome PTZ
TRASSIR, ActiveCam, Hikvision</t>
    </r>
  </si>
  <si>
    <r>
      <rPr>
        <sz val="11"/>
        <color rgb="FFFF0000"/>
        <rFont val="Cambria"/>
        <family val="1"/>
        <charset val="204"/>
      </rPr>
      <t>АКЦИЯ до 31.12.2018</t>
    </r>
    <r>
      <rPr>
        <sz val="10"/>
        <rFont val="Tahoma"/>
        <family val="2"/>
        <charset val="204"/>
      </rPr>
      <t xml:space="preserve"> </t>
    </r>
    <r>
      <rPr>
        <b/>
        <sz val="11"/>
        <rFont val="Cambria"/>
        <family val="1"/>
        <charset val="204"/>
      </rPr>
      <t>ActiveDome PTZ для поворотных IP-камер TRASSIR, ActiveCam, Hikvision</t>
    </r>
    <r>
      <rPr>
        <sz val="10"/>
        <rFont val="Tahoma"/>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</si>
  <si>
    <r>
      <rPr>
        <sz val="10"/>
        <rFont val="Tahoma"/>
        <family val="2"/>
        <charset val="204"/>
      </rPr>
      <t xml:space="preserve">* Выдаются только клиенту (указанному в реализации). Количество подарочных лицензий равно количеству купленных видеокамер. </t>
    </r>
    <r>
      <rPr>
        <sz val="11"/>
        <color rgb="FFFF0000"/>
        <rFont val="Cambria"/>
        <family val="1"/>
        <charset val="204"/>
      </rPr>
      <t>Подарочные лицензии можно получить в течение 365 календарных дней с момента реализации видеокамер.</t>
    </r>
    <r>
      <rPr>
        <sz val="10"/>
        <rFont val="Tahoma"/>
        <family val="2"/>
        <charset val="204"/>
      </rPr>
      <t xml:space="preserve"> USB-ключ приобретается отдельно.</t>
    </r>
  </si>
  <si>
    <t>ActivePOS и Бизнес-аналитика TRASSIR (без НДС)</t>
  </si>
  <si>
    <t>Бизнес видеоаналитика TRASSIR</t>
  </si>
  <si>
    <t>TRASSIR People Counter</t>
  </si>
  <si>
    <t>(1)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</si>
  <si>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</si>
  <si>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TRASSIR Queue Detector</t>
  </si>
  <si>
    <r>
      <rPr>
        <b/>
        <sz val="11"/>
        <rFont val="Cambria"/>
        <family val="1"/>
        <charset val="204"/>
      </rPr>
      <t>TRASSIR Queue Detector</t>
    </r>
    <r>
      <rPr>
        <sz val="10"/>
        <color rgb="FF000000"/>
        <rFont val="Tahoma"/>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Работает на сервере TRASSIR Neuro Station. Возможна Offload-аналитика (множество серверов TRASSIR передают изображения на 1 сервер для обработки). Стоимость обработки 1-го канала видео.</t>
    </r>
  </si>
  <si>
    <t>TRASSIR Queue Monitor</t>
  </si>
  <si>
    <r>
      <rPr>
        <b/>
        <sz val="11"/>
        <rFont val="Cambria"/>
        <family val="1"/>
        <charset val="204"/>
      </rPr>
      <t>TRASSIR Queue Monitor</t>
    </r>
    <r>
      <rPr>
        <sz val="10"/>
        <color rgb="FF000000"/>
        <rFont val="Tahoma"/>
        <family val="2"/>
        <charset val="204"/>
      </rPr>
      <t xml:space="preserve"> - Модуль визуального отображения очередей по кассам. Мониторы устанавливаются в предкассовой зоне магазина для информирования покупателей. Стоимость отображения очередей с 1-го сервера.</t>
    </r>
  </si>
  <si>
    <t>TRASSIR Heat Map on Map</t>
  </si>
  <si>
    <r>
      <rPr>
        <b/>
        <sz val="11"/>
        <rFont val="Cambria"/>
        <family val="1"/>
        <charset val="204"/>
      </rPr>
      <t>TRASSIR Heat Map on Map</t>
    </r>
    <r>
      <rPr>
        <sz val="10"/>
        <rFont val="Tahoma"/>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Работает на сервере TRASSIR Neuro Station.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</si>
  <si>
    <t>TRASSIR Kinetic Map</t>
  </si>
  <si>
    <r>
      <rPr>
        <b/>
        <sz val="11"/>
        <rFont val="Cambria"/>
        <family val="1"/>
        <charset val="204"/>
      </rPr>
      <t>TRASSIR Kinetic Map</t>
    </r>
    <r>
      <rPr>
        <sz val="10"/>
        <rFont val="Tahoma"/>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</si>
  <si>
    <t>TRASSIR Shelf Detector</t>
  </si>
  <si>
    <r>
      <rPr>
        <b/>
        <sz val="11"/>
        <rFont val="Cambria"/>
        <family val="1"/>
        <charset val="204"/>
      </rPr>
      <t>TRASSIR Shelf Detector</t>
    </r>
    <r>
      <rPr>
        <sz val="10"/>
        <color rgb="FF000000"/>
        <rFont val="Tahoma"/>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</si>
  <si>
    <t>Система контроля кассовых операций TRASSIR ActivePOS</t>
  </si>
  <si>
    <t>TRASSIR ActivePOS</t>
  </si>
  <si>
    <r>
      <rPr>
        <b/>
        <sz val="11"/>
        <rFont val="Cambria"/>
        <family val="1"/>
        <charset val="204"/>
      </rPr>
      <t>TRASSIR ActivePOS</t>
    </r>
    <r>
      <rPr>
        <sz val="10"/>
        <rFont val="Tahoma"/>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</si>
  <si>
    <t>** Уточняйте стоимость и тип лицензии у менеджера</t>
  </si>
  <si>
    <t>TRASSIR ActivePOS-1</t>
  </si>
  <si>
    <t>ПО TRASSIR ActivePOS — Подключение 1-го кассового терминала (1 камера контроля на каждый).</t>
  </si>
  <si>
    <t>** 9 990 руб.</t>
  </si>
  <si>
    <t>TRASSIR ActivePOS-2</t>
  </si>
  <si>
    <t>ПО TRASSIR ActivePOS — Подключение 2-х кассовых терминалов (1 камера контроля на каждый, на 1 USB-ключ).</t>
  </si>
  <si>
    <t>** 18 290 руб.</t>
  </si>
  <si>
    <t>TRASSIR ActivePOS-3</t>
  </si>
  <si>
    <t>ПО TRASSIR ActivePOS — Подключение 3-х кассовых терминалов (1 камера контроля на каждый, на 1 USB-ключ).</t>
  </si>
  <si>
    <t>** 23 290 руб.</t>
  </si>
  <si>
    <t>TRASSIR ActivePOS-4</t>
  </si>
  <si>
    <t>ПО TRASSIR ActivePOS — Подключение 4-х кассовых терминалов (1 камера контроля на каждый, на 1 USB-ключ).</t>
  </si>
  <si>
    <t>** 27 960 руб.</t>
  </si>
  <si>
    <t>TRASSIR ActivePOS-4 расширение на 1 терминал</t>
  </si>
  <si>
    <t>ПО TRASSIR ActivePOS — Расширение ПО TRASSIR AcitvePOS-4 на 1 кассовый терминал (и 1 камеру контроля, на USB-ключ с лицензией TRASSIR ActivePOS-4).</t>
  </si>
  <si>
    <t>** 6 990 руб.</t>
  </si>
  <si>
    <t>TRASSIR ActivePOS Cam</t>
  </si>
  <si>
    <r>
      <rPr>
        <b/>
        <sz val="11"/>
        <rFont val="Cambria"/>
        <family val="1"/>
        <charset val="204"/>
      </rPr>
      <t>TRASSIR ActivePOS Cam</t>
    </r>
    <r>
      <rPr>
        <sz val="10"/>
        <rFont val="Tahoma"/>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</si>
  <si>
    <t>Система контроля складских операций TRASSIR ActiveStock</t>
  </si>
  <si>
    <t>TRASSIR ActiveStock</t>
  </si>
  <si>
    <r>
      <rPr>
        <b/>
        <sz val="11"/>
        <rFont val="Cambria"/>
        <family val="1"/>
        <charset val="204"/>
      </rPr>
      <t>TRASSIR ActiveStock</t>
    </r>
    <r>
      <rPr>
        <sz val="10"/>
        <rFont val="Tahoma"/>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</si>
  <si>
    <t>TRASSIR ActiveStock Cam</t>
  </si>
  <si>
    <r>
      <rPr>
        <b/>
        <sz val="11"/>
        <rFont val="Cambria"/>
        <family val="1"/>
        <charset val="204"/>
      </rPr>
      <t>TRASSIR ActiveStock Cam</t>
    </r>
    <r>
      <rPr>
        <sz val="10"/>
        <rFont val="Tahoma"/>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</si>
  <si>
    <t>TRASSIR ArUco Detector</t>
  </si>
  <si>
    <r>
      <rPr>
        <b/>
        <sz val="11"/>
        <rFont val="Cambria"/>
        <family val="1"/>
        <charset val="204"/>
      </rPr>
      <t>TRASSIR ArUco Detector</t>
    </r>
    <r>
      <rPr>
        <sz val="10"/>
        <rFont val="Tahoma"/>
        <family val="2"/>
        <charset val="204"/>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</si>
  <si>
    <t>Видео- и аудио-аналитика TRASSIR (без НДС)</t>
  </si>
  <si>
    <t>Детектор лиц, сопровождение лиц, распознавание лиц TRASSIR и сопутствующее ПО</t>
  </si>
  <si>
    <t>TRASSIR Face Detector</t>
  </si>
  <si>
    <r>
      <rPr>
        <b/>
        <sz val="11"/>
        <rFont val="Cambria"/>
        <family val="1"/>
        <charset val="204"/>
      </rPr>
      <t>TRASSIR Face Detector</t>
    </r>
    <r>
      <rPr>
        <sz val="11"/>
        <rFont val="Tahoma"/>
        <family val="2"/>
        <charset val="204"/>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</si>
  <si>
    <t>TRASSIR Face Analytics</t>
  </si>
  <si>
    <r>
      <rPr>
        <b/>
        <sz val="11"/>
        <rFont val="Cambria"/>
        <family val="1"/>
        <charset val="204"/>
      </rPr>
      <t>TRASSIR Face Analytics</t>
    </r>
    <r>
      <rPr>
        <sz val="11"/>
        <rFont val="Tahoma"/>
        <family val="2"/>
        <charset val="204"/>
      </rPr>
      <t xml:space="preserve"> - модуль анализа лиц, включает: </t>
    </r>
    <r>
      <rPr>
        <sz val="11"/>
        <color rgb="FF0000FF"/>
        <rFont val="Cambria"/>
        <family val="1"/>
        <charset val="204"/>
      </rPr>
      <t>(1)</t>
    </r>
    <r>
      <rPr>
        <sz val="11"/>
        <rFont val="Tahoma"/>
        <family val="2"/>
        <charset val="204"/>
      </rPr>
      <t xml:space="preserve"> подсчёт уникальных лиц людей (за заданный интервал времени), </t>
    </r>
    <r>
      <rPr>
        <sz val="11"/>
        <color rgb="FF0000FF"/>
        <rFont val="Cambria"/>
        <family val="1"/>
        <charset val="204"/>
      </rPr>
      <t>(2)</t>
    </r>
    <r>
      <rPr>
        <sz val="11"/>
        <rFont val="Tahoma"/>
        <family val="2"/>
        <charset val="204"/>
      </rPr>
      <t xml:space="preserve"> демографический анализ лиц (пол, возраст), модуль отчётности. </t>
    </r>
    <r>
      <rPr>
        <u/>
        <sz val="11"/>
        <rFont val="Cambria"/>
        <family val="1"/>
        <charset val="204"/>
      </rPr>
      <t>Включает TRASSIR Face Detector (отдельно приобретать не нужно).</t>
    </r>
    <r>
      <rPr>
        <sz val="11"/>
        <rFont val="Tahoma"/>
        <family val="2"/>
        <charset val="204"/>
      </rPr>
      <t xml:space="preserve"> Стоимость обработки 1-го видеоканала.</t>
    </r>
  </si>
  <si>
    <t>TRASSIR Face Search</t>
  </si>
  <si>
    <r>
      <rPr>
        <b/>
        <sz val="11"/>
        <rFont val="Cambria"/>
        <family val="1"/>
        <charset val="204"/>
      </rPr>
      <t>TRASSIR Face Search</t>
    </r>
    <r>
      <rPr>
        <sz val="11"/>
        <rFont val="Tahoma"/>
        <family val="2"/>
        <charset val="204"/>
      </rPr>
      <t xml:space="preserve"> - Модуль поиска определенного лица в архиве по фотографии, по демографическим признакам (пол, возраст). </t>
    </r>
    <r>
      <rPr>
        <u/>
        <sz val="11"/>
        <rFont val="Cambria"/>
        <family val="1"/>
        <charset val="204"/>
      </rPr>
      <t>Включает TRASSIR Face Detector (приобретать отдельно не нужно)</t>
    </r>
    <r>
      <rPr>
        <sz val="11"/>
        <rFont val="Tahoma"/>
        <family val="2"/>
        <charset val="204"/>
      </rPr>
      <t xml:space="preserve">. Стоимость обработки 1 видеоканала. </t>
    </r>
  </si>
  <si>
    <t>TRASSIR Face Recognition</t>
  </si>
  <si>
    <r>
      <rPr>
        <b/>
        <sz val="11"/>
        <rFont val="Cambria"/>
        <family val="1"/>
        <charset val="204"/>
      </rPr>
      <t>TRASSIR Face Recognition</t>
    </r>
    <r>
      <rPr>
        <sz val="11"/>
        <rFont val="Tahoma"/>
        <family val="2"/>
        <charset val="204"/>
      </rPr>
      <t xml:space="preserve"> - Модуль распознавания лиц по заранее настроенной базе (без лимита размеры). </t>
    </r>
    <r>
      <rPr>
        <u/>
        <sz val="11"/>
        <rFont val="Cambria"/>
        <family val="1"/>
        <charset val="204"/>
      </rPr>
      <t>Включает в себя возможности модулей Face Search, Face Detector.</t>
    </r>
    <r>
      <rPr>
        <sz val="11"/>
        <rFont val="Tahoma"/>
        <family val="2"/>
        <charset val="204"/>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</si>
  <si>
    <t>Распознавание автономеров AutoTRASSIR и сопутствующее ПО</t>
  </si>
  <si>
    <t>AutoTRASSIR HW</t>
  </si>
  <si>
    <r>
      <rPr>
        <b/>
        <sz val="11"/>
        <rFont val="Cambria"/>
        <family val="1"/>
        <charset val="204"/>
      </rPr>
      <t>AutoTRASSIR HW</t>
    </r>
    <r>
      <rPr>
        <sz val="10"/>
        <rFont val="Tahoma"/>
        <family val="2"/>
        <charset val="204"/>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</si>
  <si>
    <t>AutoTRASSIR-200</t>
  </si>
  <si>
    <r>
      <rPr>
        <b/>
        <sz val="11"/>
        <rFont val="Cambria"/>
        <family val="1"/>
        <charset val="204"/>
      </rPr>
      <t>AutoTRASSIR-200</t>
    </r>
    <r>
      <rPr>
        <sz val="10"/>
        <rFont val="Tahoma"/>
        <family val="2"/>
        <charset val="204"/>
      </rPr>
      <t xml:space="preserve"> - система распознавания автономеров (LPR) до 200 км\ч, список поддерживаемых стран и шаблонов номеров уточняйте в компании ДССЛ. </t>
    </r>
    <r>
      <rPr>
        <sz val="11"/>
        <color rgb="FF0000FF"/>
        <rFont val="Cambria"/>
        <family val="1"/>
        <charset val="204"/>
      </rPr>
      <t>На 1-м канале можно распознавать номера различных стран.</t>
    </r>
  </si>
  <si>
    <t>AutoTRASSIR-200/1</t>
  </si>
  <si>
    <t>1 канал распознавания AutoTRASSIR до 200 км\ч на 1 USB-ключ TRASSIR</t>
  </si>
  <si>
    <t>AutoTRASSIR-200/2</t>
  </si>
  <si>
    <t>2 канала распознавания AutoTRASSIR до 200 км\ч на 1 USB-ключ TRASSIR</t>
  </si>
  <si>
    <t>AutoTRASSIR-200/3</t>
  </si>
  <si>
    <t>3 канала распознавания AutoTRASSIR до 200 км\ч на 1 USB-ключ TRASSIR</t>
  </si>
  <si>
    <t>AutoTRASSIR-200/4</t>
  </si>
  <si>
    <t>4 канала распознавания AutoTRASSIR до 200 км\ч на 1 USB-ключ TRASSIR</t>
  </si>
  <si>
    <t>AutoTRASSIR-200/+1</t>
  </si>
  <si>
    <t>Дополнительный 1 канал распознавания AutoTRASSIR до 200 км\ч (свыше 4 на 1 USB-ключ TRASSIR)</t>
  </si>
  <si>
    <t>AutoTRASSIR-200
Radar</t>
  </si>
  <si>
    <r>
      <rPr>
        <b/>
        <sz val="11"/>
        <rFont val="Cambria"/>
        <family val="1"/>
        <charset val="204"/>
      </rPr>
      <t>AutoTRASSIR-200 Radar</t>
    </r>
    <r>
      <rPr>
        <sz val="10"/>
        <rFont val="Tahoma"/>
        <family val="2"/>
        <charset val="204"/>
      </rPr>
      <t xml:space="preserve"> - программное обеспечение интеграции с радарами Искра (Симикон) для использования с системой распознавания номеров AutoTRASSIR.</t>
    </r>
  </si>
  <si>
    <t>AutoTRASSIR-200
AvgSpeed</t>
  </si>
  <si>
    <r>
      <rPr>
        <b/>
        <sz val="11"/>
        <rFont val="Cambria"/>
        <family val="1"/>
        <charset val="204"/>
      </rPr>
      <t>AutoTRASSIR-200 AvgSpeed</t>
    </r>
    <r>
      <rPr>
        <sz val="10"/>
        <color rgb="FF000000"/>
        <rFont val="Tahoma"/>
        <family val="2"/>
        <charset val="204"/>
      </rPr>
      <t xml:space="preserve"> - программное обеспечение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</si>
  <si>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AutoTRASSIR-30</t>
  </si>
  <si>
    <r>
      <rPr>
        <b/>
        <sz val="11"/>
        <rFont val="Cambria"/>
        <family val="1"/>
        <charset val="204"/>
      </rPr>
      <t>AutoTRASSIR-30</t>
    </r>
    <r>
      <rPr>
        <sz val="10"/>
        <rFont val="Tahoma"/>
        <family val="2"/>
        <charset val="204"/>
      </rPr>
      <t xml:space="preserve"> - система распознавания автономеров (LPR) до 30 км\ч, список поддерживаемых стран и шаблонов номеров уточняйте в компании ДССЛ. </t>
    </r>
    <r>
      <rPr>
        <sz val="11"/>
        <color rgb="FF0000FF"/>
        <rFont val="Cambria"/>
        <family val="1"/>
        <charset val="204"/>
      </rPr>
      <t>На 1-м канале можно распознавать номера различных стран.</t>
    </r>
  </si>
  <si>
    <t>AutoTRASSIR-30/1</t>
  </si>
  <si>
    <t>1 канал распознавания AutoTRASSIR до 30 км\ч на 1 USB-ключ TRASSIR</t>
  </si>
  <si>
    <t>AutoTRASSIR-30/2</t>
  </si>
  <si>
    <t>2 канала распознавания AutoTRASSIR до 30 км\ч на 1 USB-ключ TRASSIR</t>
  </si>
  <si>
    <t>AutoTRASSIR-30/3</t>
  </si>
  <si>
    <t>3 канала распознавания AutoTRASSIR до 30 км\ч на 1 USB-ключ TRASSIR</t>
  </si>
  <si>
    <t>AutoTRASSIR-30/4</t>
  </si>
  <si>
    <t>4 канала распознавания AutoTRASSIR до 30 км\ч на 1 USB-ключ TRASSIR</t>
  </si>
  <si>
    <t>AutoTRASSIR-30/+1</t>
  </si>
  <si>
    <t>Дополнительный 1 канал распознавания AutoTRASSIR до 30 км\ч (свыше 4 на 1 USB-ключ TRASSIR)</t>
  </si>
  <si>
    <t>AutoTRASSIR-30
Parking</t>
  </si>
  <si>
    <r>
      <rPr>
        <b/>
        <sz val="11"/>
        <rFont val="Cambria"/>
        <family val="1"/>
        <charset val="204"/>
      </rPr>
      <t>AutoTRASSIR-30 Parking</t>
    </r>
    <r>
      <rPr>
        <sz val="10"/>
        <rFont val="Tahoma"/>
        <family val="2"/>
        <charset val="204"/>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</si>
  <si>
    <t>Другие модули аудио- и видео-аналитики TRASSIR</t>
  </si>
  <si>
    <t>TRASSIR Human Detector</t>
  </si>
  <si>
    <r>
      <rPr>
        <b/>
        <sz val="11"/>
        <rFont val="Cambria"/>
        <family val="1"/>
        <charset val="204"/>
      </rPr>
      <t>TRASSIR Human Detector</t>
    </r>
    <r>
      <rPr>
        <sz val="10"/>
        <color rgb="FF000000"/>
        <rFont val="Tahoma"/>
        <family val="2"/>
        <charset val="204"/>
      </rPr>
      <t xml:space="preserve"> - детектор людей на основе нейронных сетей, для использования в целях обеспечения безопасности. Позволяет с высокой точностью обнаруживать людей в кадре. При проникновении постороннего человека в заданную зону, детектор формирует тревогу. Позволяет значительно снизить количество ложных срабатываний на посторонние события. Работает на сервере TRASSIR Neuro Station. Возможна Offload-аналитика (множество серверов TRASSIR передают изображения на 1 сервер для обработки). Стоимость обработки неограниченного количества каналов с 1-го сервера.</t>
    </r>
  </si>
  <si>
    <t>В подарок с сервером TRASSIR NeuroStation</t>
  </si>
  <si>
    <t>TRASSIR SIMT</t>
  </si>
  <si>
    <r>
      <rPr>
        <b/>
        <sz val="11"/>
        <rFont val="Cambria"/>
        <family val="1"/>
        <charset val="204"/>
      </rPr>
      <t>TRASSIR SIMT</t>
    </r>
    <r>
      <rPr>
        <sz val="10"/>
        <color rgb="FF000000"/>
        <rFont val="Tahoma"/>
        <family val="2"/>
        <charset val="204"/>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</si>
  <si>
    <t>TRASSIR ActiveSearch</t>
  </si>
  <si>
    <t>TRASSIR ActiveSearch — Система интерактивного поиска в архиве на основании метаданных от детектора движения Generic Detection III (бесплатный детектор) или на встроенном детекторе устройств.</t>
  </si>
  <si>
    <t>TRASSIR ActiveSearch+</t>
  </si>
  <si>
    <r>
      <rPr>
        <b/>
        <sz val="11"/>
        <rFont val="Cambria"/>
        <family val="1"/>
        <charset val="204"/>
      </rPr>
      <t>TRASSIR ActiveSearch+ -</t>
    </r>
    <r>
      <rPr>
        <sz val="10"/>
        <color rgb="FF000000"/>
        <rFont val="Tahoma"/>
        <family val="2"/>
        <charset val="204"/>
      </rPr>
      <t xml:space="preserve"> поиск по размеру объекта и по его скорости. Включает TRASSIR SIMT.</t>
    </r>
  </si>
  <si>
    <t>TRASSIR MultiSearch</t>
  </si>
  <si>
    <r>
      <rPr>
        <b/>
        <sz val="11"/>
        <rFont val="Cambria"/>
        <family val="1"/>
        <charset val="204"/>
      </rPr>
      <t>TRASSIR MultiSearch</t>
    </r>
    <r>
      <rPr>
        <sz val="10"/>
        <rFont val="Tahoma"/>
        <family val="2"/>
        <charset val="204"/>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</si>
  <si>
    <t>TRASSIR HeatMaps</t>
  </si>
  <si>
    <r>
      <rPr>
        <b/>
        <sz val="11"/>
        <rFont val="Cambria"/>
        <family val="1"/>
        <charset val="204"/>
      </rPr>
      <t>TRASSIR HeatMaps</t>
    </r>
    <r>
      <rPr>
        <sz val="10"/>
        <color rgb="FF000000"/>
        <rFont val="Tahoma"/>
        <family val="2"/>
        <charset val="204"/>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</si>
  <si>
    <t>TRASSIR Object Left Detector</t>
  </si>
  <si>
    <r>
      <rPr>
        <b/>
        <sz val="11"/>
        <rFont val="Cambria"/>
        <family val="1"/>
        <charset val="204"/>
      </rPr>
      <t>TRASSIR Object Left Detector</t>
    </r>
    <r>
      <rPr>
        <sz val="10"/>
        <color rgb="FF000000"/>
        <rFont val="Tahoma"/>
        <family val="2"/>
        <charset val="204"/>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</si>
  <si>
    <t>TRASSIR Sound Detector</t>
  </si>
  <si>
    <r>
      <rPr>
        <b/>
        <sz val="11"/>
        <rFont val="Cambria"/>
        <family val="1"/>
        <charset val="204"/>
      </rPr>
      <t>TRASSIR Sound Detector</t>
    </r>
    <r>
      <rPr>
        <sz val="10"/>
        <rFont val="Tahoma"/>
        <family val="2"/>
        <charset val="204"/>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</si>
  <si>
    <t>TRASSIR Fire &amp; Smoke</t>
  </si>
  <si>
    <t>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</si>
  <si>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Sabotage Detector</t>
  </si>
  <si>
    <t>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</si>
  <si>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Интеллектуальные модули TRASSIR (без НДС)</t>
  </si>
  <si>
    <t>TRASSIR для домофонных систем</t>
  </si>
  <si>
    <t>TRASSIR Intercom Pack - 100</t>
  </si>
  <si>
    <r>
      <rPr>
        <b/>
        <sz val="11"/>
        <rFont val="Cambria"/>
        <family val="1"/>
        <charset val="204"/>
      </rPr>
      <t>TRASSIR Intercom Pack - 100</t>
    </r>
    <r>
      <rPr>
        <sz val="10"/>
        <rFont val="Tahoma"/>
        <family val="2"/>
        <charset val="204"/>
      </rPr>
      <t xml:space="preserve"> — профессиональное ПО системы SIP домофонов повышенной безопасности. </t>
    </r>
    <r>
      <rPr>
        <u/>
        <sz val="11"/>
        <rFont val="Cambria"/>
        <family val="1"/>
        <charset val="204"/>
      </rPr>
      <t xml:space="preserve">Подключение </t>
    </r>
    <r>
      <rPr>
        <b/>
        <u/>
        <sz val="11"/>
        <rFont val="Cambria"/>
        <family val="1"/>
        <charset val="204"/>
      </rPr>
      <t>100</t>
    </r>
    <r>
      <rPr>
        <u/>
        <sz val="11"/>
        <rFont val="Cambria"/>
        <family val="1"/>
        <charset val="204"/>
      </rPr>
      <t xml:space="preserve"> домофонов квартир (без видеокамеры).</t>
    </r>
    <r>
      <rPr>
        <sz val="10"/>
        <rFont val="Tahoma"/>
        <family val="2"/>
        <charset val="204"/>
      </rPr>
      <t xml:space="preserve"> Запись вызовов и ведение архива. Прослушка аудиозаписей синхронно с видеоархивом.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</si>
  <si>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TRASSIR Video Intercom</t>
  </si>
  <si>
    <r>
      <rPr>
        <b/>
        <sz val="11"/>
        <rFont val="Cambria"/>
        <family val="1"/>
        <charset val="204"/>
      </rPr>
      <t>TRASSIR Video Intercom</t>
    </r>
    <r>
      <rPr>
        <sz val="10"/>
        <rFont val="Tahoma"/>
        <family val="2"/>
        <charset val="204"/>
      </rPr>
      <t xml:space="preserve"> — профессиональное ПО системы SIP домофонов повышенной безопасности. </t>
    </r>
    <r>
      <rPr>
        <u/>
        <sz val="11"/>
        <rFont val="Cambria"/>
        <family val="1"/>
        <charset val="204"/>
      </rPr>
      <t>Подключение 1-й вызывной панели со встроенной видеокамерой.</t>
    </r>
    <r>
      <rPr>
        <sz val="10"/>
        <rFont val="Tahoma"/>
        <family val="2"/>
        <charset val="204"/>
      </rPr>
      <t xml:space="preserve"> Запись вызовов и ведение архива. Прослушка аудиозаписей синхронно с видеоархивом. Запись видеокамеры 24/7, по детектору, по расписанию и др.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</si>
  <si>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Intercom Concierge</t>
  </si>
  <si>
    <r>
      <rPr>
        <b/>
        <sz val="11"/>
        <rFont val="Cambria"/>
        <family val="1"/>
        <charset val="204"/>
      </rPr>
      <t>TRASSIR Intercom Concierge</t>
    </r>
    <r>
      <rPr>
        <sz val="10"/>
        <rFont val="Tahoma"/>
        <family val="2"/>
        <charset val="204"/>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</si>
  <si>
    <t>TRASSIR для PTZ-управления поворотными SpeedDome видеокамерами</t>
  </si>
  <si>
    <t>TRASSIR PTZ</t>
  </si>
  <si>
    <r>
      <rPr>
        <sz val="10"/>
        <rFont val="Tahoma"/>
        <family val="2"/>
        <charset val="204"/>
      </rPr>
      <t xml:space="preserve">Программное обеспечение управления поворотными видеокамерами (SpeedDome), </t>
    </r>
    <r>
      <rPr>
        <sz val="11"/>
        <color rgb="FFFF0000"/>
        <rFont val="Cambria"/>
        <family val="1"/>
        <charset val="204"/>
      </rPr>
      <t>радиальное управление мышью</t>
    </r>
    <r>
      <rPr>
        <sz val="10"/>
        <rFont val="Tahoma"/>
        <family val="2"/>
        <charset val="204"/>
      </rPr>
      <t>, векторное управление мышью, управление по пресетам, управление джойстиком, управление клавишами на клавиатуре.</t>
    </r>
  </si>
  <si>
    <t>TRASSIR ActiveDome</t>
  </si>
  <si>
    <r>
      <rPr>
        <b/>
        <sz val="11"/>
        <rFont val="Cambria"/>
        <family val="1"/>
        <charset val="204"/>
      </rPr>
      <t>TRASSIR ActiveDome®</t>
    </r>
    <r>
      <rPr>
        <sz val="10"/>
        <color rgb="FF000000"/>
        <rFont val="Tahoma"/>
        <family val="2"/>
        <charset val="204"/>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</si>
  <si>
    <t>ActiveDome PTZ</t>
  </si>
  <si>
    <r>
      <rPr>
        <b/>
        <sz val="11"/>
        <rFont val="Cambria"/>
        <family val="1"/>
        <charset val="204"/>
      </rPr>
      <t>TRASSIR ActiveDome® PTZ</t>
    </r>
    <r>
      <rPr>
        <sz val="10"/>
        <color rgb="FF000000"/>
        <rFont val="Tahoma"/>
        <family val="2"/>
        <charset val="204"/>
      </rPr>
      <t xml:space="preserve"> - Ручной режим (обзорный + поворотный каналы)</t>
    </r>
  </si>
  <si>
    <t>ActiveDome+ PTZ</t>
  </si>
  <si>
    <r>
      <rPr>
        <b/>
        <sz val="11"/>
        <rFont val="Cambria"/>
        <family val="1"/>
        <charset val="204"/>
      </rPr>
      <t>TRASSIR ActiveDome+® PTZ</t>
    </r>
    <r>
      <rPr>
        <sz val="10"/>
        <rFont val="Tahoma"/>
        <family val="2"/>
        <charset val="204"/>
      </rPr>
      <t xml:space="preserve"> - Авто + ручной режимы (обзорный + поворотный каналы), включает TRASSIR SIMT</t>
    </r>
  </si>
  <si>
    <t>ActiveDome FIX</t>
  </si>
  <si>
    <r>
      <rPr>
        <b/>
        <sz val="11"/>
        <rFont val="Cambria"/>
        <family val="1"/>
        <charset val="204"/>
      </rPr>
      <t>TRASSIR ActiveDome® FIX</t>
    </r>
    <r>
      <rPr>
        <sz val="10"/>
        <rFont val="Tahoma"/>
        <family val="2"/>
        <charset val="204"/>
      </rPr>
      <t xml:space="preserve"> - Дополнительный обзорный канал для ActiveDome, ActiveDome+</t>
    </r>
  </si>
  <si>
    <t>Другие интеллектуальные модули TRASSIR</t>
  </si>
  <si>
    <r>
      <rPr>
        <b/>
        <sz val="10"/>
        <color rgb="FFFF0000"/>
        <rFont val="Tahoma"/>
        <family val="2"/>
        <charset val="204"/>
      </rPr>
      <t xml:space="preserve">TRASSIR Private Cloud
Update 3.3-4.0
</t>
    </r>
    <r>
      <rPr>
        <sz val="11"/>
        <rFont val="Cambria"/>
        <family val="1"/>
        <charset val="204"/>
      </rPr>
      <t>(50 лицензий)</t>
    </r>
  </si>
  <si>
    <r>
      <rPr>
        <b/>
        <sz val="11"/>
        <rFont val="Cambria"/>
        <family val="1"/>
        <charset val="204"/>
      </rPr>
      <t xml:space="preserve">TRASSIR Private Cloud Update 3.3-4.0 </t>
    </r>
    <r>
      <rPr>
        <sz val="10"/>
        <color rgb="FF000000"/>
        <rFont val="Tahoma"/>
        <family val="2"/>
        <charset val="204"/>
      </rPr>
      <t>(50 лицензий)</t>
    </r>
    <r>
      <rPr>
        <b/>
        <sz val="11"/>
        <rFont val="Cambria"/>
        <family val="1"/>
        <charset val="204"/>
      </rPr>
      <t xml:space="preserve"> — </t>
    </r>
    <r>
      <rPr>
        <sz val="10"/>
        <color rgb="FF000000"/>
        <rFont val="Tahoma"/>
        <family val="2"/>
        <charset val="204"/>
      </rPr>
      <t xml:space="preserve">профессиональное ПО для разового обновления </t>
    </r>
    <r>
      <rPr>
        <b/>
        <sz val="11"/>
        <rFont val="Cambria"/>
        <family val="1"/>
        <charset val="204"/>
      </rPr>
      <t xml:space="preserve">50 </t>
    </r>
    <r>
      <rPr>
        <sz val="10"/>
        <color rgb="FF000000"/>
        <rFont val="Tahoma"/>
        <family val="2"/>
        <charset val="204"/>
      </rPr>
      <t>лицензий TRASSIR Cloud Server (ПО TRASSIR Private Cloud) до версии 4.0.</t>
    </r>
  </si>
  <si>
    <t>Готовится к релизу</t>
  </si>
  <si>
    <t>TRASSIR Keyboard</t>
  </si>
  <si>
    <r>
      <rPr>
        <b/>
        <sz val="11"/>
        <rFont val="Cambria"/>
        <family val="1"/>
        <charset val="204"/>
      </rPr>
      <t>TRASSIR Keyboard</t>
    </r>
    <r>
      <rPr>
        <sz val="10"/>
        <color rgb="FF000000"/>
        <rFont val="Tahoma"/>
        <family val="2"/>
        <charset val="204"/>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t>
    </r>
  </si>
  <si>
    <t>TRASSIR Failover</t>
  </si>
  <si>
    <r>
      <rPr>
        <b/>
        <sz val="11"/>
        <rFont val="Cambria"/>
        <family val="1"/>
        <charset val="204"/>
      </rPr>
      <t>TRASSIR Failover</t>
    </r>
    <r>
      <rPr>
        <sz val="10"/>
        <rFont val="Tahoma"/>
        <family val="2"/>
        <charset val="204"/>
      </rPr>
      <t xml:space="preserve"> - профессиональное ПО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(TRASSIR IP или TRASSIR AnyIP) по количеству камер на резервирующих серверах.</t>
    </r>
  </si>
  <si>
    <t>TRASSIR EventSearch</t>
  </si>
  <si>
    <t>Программное обеспечение событийного поиска в архиве на основании журнала событий системы.</t>
  </si>
  <si>
    <t>TRASSIR Plans</t>
  </si>
  <si>
    <t>Программное обеспечение планов помещений и территории, отображает камеры, мониторы, шаблоны.</t>
  </si>
  <si>
    <t>TRASSIR Sound</t>
  </si>
  <si>
    <r>
      <rPr>
        <b/>
        <sz val="11"/>
        <rFont val="Cambria"/>
        <family val="1"/>
        <charset val="204"/>
      </rPr>
      <t>TRASSIR Sound</t>
    </r>
    <r>
      <rPr>
        <sz val="10"/>
        <rFont val="Tahoma"/>
        <family val="2"/>
        <charset val="204"/>
      </rPr>
      <t xml:space="preserve"> - Программное обеспечение обработки звуковых потоков с IP-видеокамер, поддержка двустороннего звука. </t>
    </r>
    <r>
      <rPr>
        <sz val="11"/>
        <color rgb="FF0000FF"/>
        <rFont val="Cambria"/>
        <family val="1"/>
        <charset val="204"/>
      </rPr>
      <t>Включая поддержку кодеков PCM и AAC.</t>
    </r>
  </si>
  <si>
    <t>Клиентские приложения TRASSIR</t>
  </si>
  <si>
    <t>TRASSIR Client (Windows)</t>
  </si>
  <si>
    <t>Сетевое рабочее место Windows для управления системами видеонаблюдения TRASSIR 4. Просмотр живого видео и просмотр архивов.</t>
  </si>
  <si>
    <t>TRASSIR Client (MacOS)</t>
  </si>
  <si>
    <t>Сетевое рабочее место MacOS для управления системами видеонаблюдения TRASSIR 4. Просмотр живого видео и просмотр архивов.</t>
  </si>
  <si>
    <t>TRASSIR Mobile Client</t>
  </si>
  <si>
    <r>
      <rPr>
        <sz val="10"/>
        <color rgb="FF000000"/>
        <rFont val="Tahoma"/>
        <family val="2"/>
        <charset val="204"/>
      </rPr>
      <t xml:space="preserve">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1"/>
        <color rgb="FF0000FF"/>
        <rFont val="Cambria"/>
        <family val="1"/>
        <charset val="204"/>
      </rPr>
      <t>двусторонний звук</t>
    </r>
    <r>
      <rPr>
        <sz val="10"/>
        <color rgb="FF000000"/>
        <rFont val="Tahoma"/>
        <family val="2"/>
        <charset val="204"/>
      </rPr>
      <t>, сохранение шаблонов, синхронный просмотр, поддержка TRASSIR Cloud, поддержка переключения между основным и доп. потоком и др.</t>
    </r>
  </si>
  <si>
    <t>TRASSIR Web Client</t>
  </si>
  <si>
    <t>Web-клиент, позволяющий просматривать видеокамеры, записанный архив, производить настройки из любого браузера. С использованием последних технологий HTML.</t>
  </si>
  <si>
    <r>
      <rPr>
        <sz val="18"/>
        <color rgb="FFFFFFFF"/>
        <rFont val="Tahoma"/>
        <family val="2"/>
        <charset val="204"/>
      </rPr>
      <t>Интеграция со СКУД и ОПС, а также поддержка "сухих контактов" в TRASSIR</t>
    </r>
    <r>
      <rPr>
        <sz val="11"/>
        <rFont val="Cambria"/>
        <family val="1"/>
        <charset val="204"/>
      </rPr>
      <t xml:space="preserve"> (без НДС)</t>
    </r>
  </si>
  <si>
    <t>TRASSIR Bolid</t>
  </si>
  <si>
    <r>
      <rPr>
        <b/>
        <sz val="11"/>
        <rFont val="Cambria"/>
        <family val="1"/>
        <charset val="204"/>
      </rPr>
      <t>TRASSIR Bolid</t>
    </r>
    <r>
      <rPr>
        <sz val="10"/>
        <color rgb="FF000000"/>
        <rFont val="Tahoma"/>
        <family val="2"/>
        <charset val="204"/>
      </rPr>
      <t xml:space="preserve"> - интеграция с ПО компании Болид ОПС и СКУД АРМ "Орион Про" (https://bolid.ru/)</t>
    </r>
  </si>
  <si>
    <t>TRASSIR NetPing</t>
  </si>
  <si>
    <r>
      <rPr>
        <b/>
        <sz val="11"/>
        <rFont val="Cambria"/>
        <family val="1"/>
        <charset val="204"/>
      </rPr>
      <t>TRASSIR NetPing</t>
    </r>
    <r>
      <rPr>
        <sz val="10"/>
        <rFont val="Tahoma"/>
        <family val="2"/>
        <charset val="204"/>
      </rPr>
      <t xml:space="preserve"> — интеграция с устройством Ethernet IO — тревожные входы и выходы с управлением через сеть, стоимость за подключение одного устройства (http://www.netping.ru/)</t>
    </r>
  </si>
  <si>
    <t>TRASSIR Gate</t>
  </si>
  <si>
    <r>
      <rPr>
        <b/>
        <sz val="11"/>
        <rFont val="Cambria"/>
        <family val="1"/>
        <charset val="204"/>
      </rPr>
      <t>TRASSIR Gate</t>
    </r>
    <r>
      <rPr>
        <sz val="10"/>
        <color rgb="FF000000"/>
        <rFont val="Tahoma"/>
        <family val="2"/>
        <charset val="204"/>
      </rPr>
      <t xml:space="preserve"> - интеграция с СКУД производства Равелин, СПб (http://skd-gate.ru/)</t>
    </r>
  </si>
  <si>
    <t>TRASSIR Sigur</t>
  </si>
  <si>
    <r>
      <rPr>
        <b/>
        <sz val="11"/>
        <rFont val="Cambria"/>
        <family val="1"/>
        <charset val="204"/>
      </rPr>
      <t>TRASSIR Sigur</t>
    </r>
    <r>
      <rPr>
        <sz val="10"/>
        <rFont val="Tahoma"/>
        <family val="2"/>
        <charset val="204"/>
      </rPr>
      <t xml:space="preserve"> - интеграция с СКУД «Sigur» (бывший Sphinx) производства ООО «Пром Автоматика» (http://www.sigursys.com/)</t>
    </r>
  </si>
  <si>
    <t>TRASSIR ITRIUM</t>
  </si>
  <si>
    <r>
      <rPr>
        <b/>
        <sz val="11"/>
        <rFont val="Cambria"/>
        <family val="1"/>
        <charset val="204"/>
      </rPr>
      <t>TRASSIR ITRIUM</t>
    </r>
    <r>
      <rPr>
        <sz val="10"/>
        <rFont val="Tahoma"/>
        <family val="2"/>
        <charset val="204"/>
      </rPr>
      <t xml:space="preserve"> - интеграция с СКУД ПО КСБ ITRIUM через компонент "Драйвер SCADA (OPC-сервер)"; ПО КСБ ITRIUM производства ООО "Итриум СПб" (www.итриум.рф)</t>
    </r>
  </si>
  <si>
    <t>TRASSIR FortNet</t>
  </si>
  <si>
    <r>
      <rPr>
        <b/>
        <sz val="11"/>
        <rFont val="Cambria"/>
        <family val="1"/>
        <charset val="204"/>
      </rPr>
      <t>TRASSIR Fortnet</t>
    </r>
    <r>
      <rPr>
        <sz val="10"/>
        <rFont val="Tahoma"/>
        <family val="2"/>
        <charset val="204"/>
      </rPr>
      <t xml:space="preserve"> - интеграция с СКУД «Fortnet» производства “ФортНет Системы Безопасности (http://fortnet.ru/)</t>
    </r>
  </si>
  <si>
    <t>TRASSIR Stemax</t>
  </si>
  <si>
    <r>
      <rPr>
        <b/>
        <sz val="11"/>
        <rFont val="Cambria"/>
        <family val="1"/>
        <charset val="204"/>
      </rPr>
      <t>TRASSIR Stemax</t>
    </r>
    <r>
      <rPr>
        <sz val="10"/>
        <rFont val="Tahoma"/>
        <family val="2"/>
        <charset val="204"/>
      </rPr>
      <t xml:space="preserve"> - интеграция с системой Stemax производства НПП "Стелс" (http://nppstels.ru/)</t>
    </r>
  </si>
  <si>
    <t>TRASSIR NeoGuard</t>
  </si>
  <si>
    <r>
      <rPr>
        <b/>
        <sz val="11"/>
        <rFont val="Cambria"/>
        <family val="1"/>
        <charset val="204"/>
      </rPr>
      <t>TRASSIR NeoGuard</t>
    </r>
    <r>
      <rPr>
        <sz val="10"/>
        <rFont val="Tahoma"/>
        <family val="2"/>
        <charset val="204"/>
      </rPr>
      <t xml:space="preserve"> - интеграция с системой NeoGuard (http://www.insightsoft.eu/neoguard)</t>
    </r>
  </si>
  <si>
    <t>TRASSIR Schrack</t>
  </si>
  <si>
    <r>
      <rPr>
        <b/>
        <sz val="11"/>
        <rFont val="Cambria"/>
        <family val="1"/>
        <charset val="204"/>
      </rPr>
      <t>TRASSIR Schrack</t>
    </r>
    <r>
      <rPr>
        <sz val="10"/>
        <rFont val="Tahoma"/>
        <family val="2"/>
        <charset val="204"/>
      </rPr>
      <t xml:space="preserve"> - интерация с системой Schrack (https://www.schrack-seconet.com/)</t>
    </r>
  </si>
  <si>
    <t>TRASSIR Spica</t>
  </si>
  <si>
    <r>
      <rPr>
        <b/>
        <sz val="11"/>
        <rFont val="Cambria"/>
        <family val="1"/>
        <charset val="204"/>
      </rPr>
      <t>TRASSIR Spica</t>
    </r>
    <r>
      <rPr>
        <sz val="10"/>
        <rFont val="Tahoma"/>
        <family val="2"/>
        <charset val="204"/>
      </rPr>
      <t xml:space="preserve"> - интеграция с системой Spica (http://www.spica.com/)</t>
    </r>
  </si>
  <si>
    <t>TRASSIR Paradox</t>
  </si>
  <si>
    <r>
      <rPr>
        <b/>
        <sz val="11"/>
        <rFont val="Cambria"/>
        <family val="1"/>
        <charset val="204"/>
      </rPr>
      <t>TRASSIR Paradox</t>
    </r>
    <r>
      <rPr>
        <sz val="10"/>
        <rFont val="Tahoma"/>
        <family val="2"/>
        <charset val="204"/>
      </rPr>
      <t xml:space="preserve"> - интеграция с системой Paradox (http://www.paradox-russia.ru/, http://www.paradox.com/)</t>
    </r>
  </si>
  <si>
    <t>Cистема видеонаблюдения TRASSIR Enterprise</t>
  </si>
  <si>
    <t>Цены без НДС (в соотв. со ст. 149 Налогового Кодекса РФ), кроме случаев где указано с НДС. Оплата производится в рублях по курсу ЦБ+3% (цены со знаком $)</t>
  </si>
  <si>
    <t>Пользователь</t>
  </si>
  <si>
    <t>ПО для подключения IP-камер к системе видеонаблюдения TRASSIR Enterprise (без НДС)</t>
  </si>
  <si>
    <r>
      <rPr>
        <b/>
        <sz val="11"/>
        <rFont val="Cambria"/>
        <family val="1"/>
        <charset val="204"/>
      </rPr>
      <t>TRASSIR EnterpriseIP</t>
    </r>
    <r>
      <rPr>
        <sz val="10"/>
        <rFont val="Tahoma"/>
        <family val="2"/>
        <charset val="204"/>
      </rPr>
      <t xml:space="preserve"> - профессиональное ПО для записи и отображения 1-й любой IP-видеокамеры по Нативному (Native), или RTSP протоколу, или 1-го канала NVR/DVR, или 1-го канала TRASSIR NetSync, докачка архива с SD карты (архива c NVR). ♦ Cтоимость подключения 1 канала видео. USB-TRASSIR, при необходимости, приобретается отдельно (1 на сервер).</t>
    </r>
  </si>
  <si>
    <t>min 100 лицензий</t>
  </si>
  <si>
    <t>TRASSIR EnterpriseIP (Windows)</t>
  </si>
  <si>
    <t>Windows-версия ПО TRASSIR EnterpriseIP. Стоимость за подключение 1-го канала видео.</t>
  </si>
  <si>
    <t>TRASSIR EnterpriseIP (Linux)</t>
  </si>
  <si>
    <t>Linux-версия ПО TRASSIR EnterpriseIP. Стоимость за подключение 1-го канала видео.</t>
  </si>
  <si>
    <t>ГОТОВИТСЯ К РЕЛИЗУ</t>
  </si>
  <si>
    <t>Расшиерния стандартных лицензий TARSSIR, а также видеорегистраторов TRASSIR до TRASSIR EnterpriseIP</t>
  </si>
  <si>
    <t>Расширение подарочной лицензии (ActiveCam, Hikvision, Wisenet)</t>
  </si>
  <si>
    <t>Расширение подарочной лицензии TRASSIR ActiveCam, Hikvision, Wisenet до TRASSIR EnterpriseIP. Стоимость за 1 канал.</t>
  </si>
  <si>
    <t>Расширение
TRASSIR IP - EnterpriseIP</t>
  </si>
  <si>
    <t>Расширение лицензии TRASSIR IP до TRASSIR EnterpriseIP. Стоимость за 1 канал.</t>
  </si>
  <si>
    <t>Расширение
TRASSIR AnyIP - EnterpriseIP</t>
  </si>
  <si>
    <t>Расширение лицензии TRASSIR AnyIP до TRASSIR EnterpriseIP. Стоимость за 1 канал.</t>
  </si>
  <si>
    <t>Расширение MiniNVR AnyIP 16 - EnterpriseIP 16</t>
  </si>
  <si>
    <t>Расширение лицензии TRASSIR MiniNVR AnyIP 16 до TRASSIR MiniNVR EnterpriseIP 16. Стоимость за устройство.</t>
  </si>
  <si>
    <t>Расширение DuoStation AnyIP 32 - EnterpriseIP 32</t>
  </si>
  <si>
    <t>Расширение лицензии TRASSIR DuoStation AnyIP 32 до TRASSIR DuoStation EnterpriseIP 32. Стоимость за устройство.</t>
  </si>
  <si>
    <t>Включенный функционал в EnterpriseIP</t>
  </si>
  <si>
    <t>TRASSIR License Manager</t>
  </si>
  <si>
    <r>
      <rPr>
        <b/>
        <sz val="11"/>
        <rFont val="Cambria"/>
        <family val="1"/>
        <charset val="204"/>
      </rPr>
      <t>TRASSIR License Manager</t>
    </r>
    <r>
      <rPr>
        <sz val="10"/>
        <rFont val="Tahoma"/>
        <family val="2"/>
        <charset val="204"/>
      </rPr>
      <t xml:space="preserve"> — менеджер лицензий для TRASSIR Server (Linux-версии). Активация / деактивация лицензий на серверах TRASSIR, перенос лицензий между серверами TRASSIR. Неограниченное количество лицензируемых серверов. При использовании этого ПО, USB-ключ в сервере TRASSIR (Linux-версии) не требуется.</t>
    </r>
  </si>
  <si>
    <t>+
(Linux TRASSIR Server)</t>
  </si>
  <si>
    <t>TRASSIR Private Cloud</t>
  </si>
  <si>
    <r>
      <rPr>
        <b/>
        <sz val="11"/>
        <rFont val="Cambria"/>
        <family val="1"/>
        <charset val="204"/>
      </rPr>
      <t>TRASSIR Private Cloud</t>
    </r>
    <r>
      <rPr>
        <sz val="10"/>
        <color rgb="FF000000"/>
        <rFont val="Tahoma"/>
        <family val="2"/>
        <charset val="204"/>
      </rPr>
      <t xml:space="preserve"> — профессиональное ПО TRASSIR для управления масштабной системой видеорегистраторов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r>
  </si>
  <si>
    <t>+</t>
  </si>
  <si>
    <t>TRASSIR Client (Linux)</t>
  </si>
  <si>
    <t>Сетевое рабочее место (Linux-версия) для управления системами видеонаблюдения TRASSIR 4. Просмотр живого видео и просмотр архивов.</t>
  </si>
  <si>
    <r>
      <rPr>
        <b/>
        <sz val="10"/>
        <color rgb="FF003366"/>
        <rFont val="Tahoma"/>
        <family val="2"/>
        <charset val="204"/>
      </rPr>
      <t xml:space="preserve">TRASSIR </t>
    </r>
    <r>
      <rPr>
        <sz val="11"/>
        <rFont val="Cambria"/>
        <family val="1"/>
        <charset val="204"/>
      </rPr>
      <t>ЕЦХД</t>
    </r>
  </si>
  <si>
    <t>ЕЦХД</t>
  </si>
  <si>
    <r>
      <rPr>
        <b/>
        <sz val="11"/>
        <rFont val="Cambria"/>
        <family val="1"/>
        <charset val="204"/>
      </rPr>
      <t xml:space="preserve">TRASSIR </t>
    </r>
    <r>
      <rPr>
        <sz val="10"/>
        <rFont val="Tahoma"/>
        <family val="2"/>
        <charset val="204"/>
      </rPr>
      <t>ЕЦХД - профессиональное ПО для подключения TRASSIR к городской системе видеонаблюдейния ЕЦХД ДИТ http://video.dit.mos.ru/ (2-й уровень интеграции live-видео + доступ к архиву).</t>
    </r>
  </si>
  <si>
    <r>
      <rPr>
        <sz val="10"/>
        <color rgb="FF003366"/>
        <rFont val="Tahoma"/>
        <family val="2"/>
        <charset val="204"/>
      </rPr>
      <t xml:space="preserve">Сертификат МВД - соответствие требованиям транспортной безопасности
</t>
    </r>
    <r>
      <rPr>
        <u/>
        <sz val="11"/>
        <rFont val="Cambria"/>
        <family val="1"/>
        <charset val="204"/>
      </rPr>
      <t>(видеонаблюдение, видеозапись, аудиозапись)</t>
    </r>
  </si>
  <si>
    <r>
      <rPr>
        <b/>
        <sz val="11"/>
        <rFont val="Cambria"/>
        <family val="1"/>
        <charset val="204"/>
      </rPr>
      <t>Постановление Правительства РФ от 26 сентября 2016 г. N 969</t>
    </r>
    <r>
      <rPr>
        <sz val="10"/>
        <rFont val="Tahoma"/>
        <family val="2"/>
        <charset val="204"/>
      </rPr>
      <t xml:space="preserve"> "Об утверждении требований к функциональным свойствам технических средств обеспечения транспортной безопасности и Правил обязательной сертификации технических средств обеспечения транспортной безопасности"</t>
    </r>
  </si>
  <si>
    <t>Специальная видеоаналитика</t>
  </si>
  <si>
    <t>Интеграция TRASSIR с Визирь (системой распознавания лиц)</t>
  </si>
  <si>
    <r>
      <rPr>
        <b/>
        <sz val="11"/>
        <rFont val="Cambria"/>
        <family val="1"/>
        <charset val="204"/>
      </rPr>
      <t>Интеграция TRASSIR с Визирь</t>
    </r>
    <r>
      <rPr>
        <sz val="10"/>
        <rFont val="Tahoma"/>
        <family val="2"/>
        <charset val="204"/>
      </rPr>
      <t xml:space="preserve"> - Модуль интеграции TRASSIR Face Recognition с системой распознавания лиц Визирь (ООО "Центр Речевых Технологий"). Отображение результатов распознавания лиц системы Визирь в интерфейсе TRASSIR Face Recognition (распознанные лица по базе Визирь). Выдача видео-потоков для real-time распознавания в систему Визирь. Стоимость обработки 1 видеоканала.</t>
    </r>
  </si>
  <si>
    <t>р. 110 990
(готовится к релизу)</t>
  </si>
  <si>
    <t>Специальные устройства Enterprise системы видеонаблюдения (включая НДС)</t>
  </si>
  <si>
    <t>USB-ключ защиты для системы видеонаблюдения TRASSIR. 1 на 1 сервер TRASSIR.</t>
  </si>
  <si>
    <t>TRASSIR License Station</t>
  </si>
  <si>
    <r>
      <rPr>
        <b/>
        <sz val="11"/>
        <rFont val="Cambria"/>
        <family val="1"/>
        <charset val="204"/>
      </rPr>
      <t>TRASSIR License Station</t>
    </r>
    <r>
      <rPr>
        <sz val="10"/>
        <rFont val="Tahoma"/>
        <family val="2"/>
        <charset val="204"/>
      </rPr>
      <t xml:space="preserve"> - Готовое устройство для управления лицензиями серверов TRASSIR (Linux-версия) по сети. Предустановлено ПО TRASSIR License Manager (см. описание ПО). Крепление в 19" стойку в комплекте. Габариты 315х225х75 мм.</t>
    </r>
  </si>
  <si>
    <t>TRASSIR Cloud Server</t>
  </si>
  <si>
    <r>
      <rPr>
        <b/>
        <sz val="11"/>
        <rFont val="Cambria"/>
        <family val="1"/>
        <charset val="204"/>
      </rPr>
      <t xml:space="preserve">TRASSIR Cloud Server </t>
    </r>
    <r>
      <rPr>
        <sz val="10"/>
        <rFont val="Tahoma"/>
        <family val="2"/>
        <charset val="204"/>
      </rPr>
      <t>—  Сервер частного облака. Предназначен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Крепление в 19" стойку, 1U. Габариты 437х369х43 мм.</t>
    </r>
  </si>
  <si>
    <t>TRASSIR Enterprise Station</t>
  </si>
  <si>
    <r>
      <rPr>
        <b/>
        <sz val="11"/>
        <rFont val="Cambria"/>
        <family val="1"/>
        <charset val="204"/>
      </rPr>
      <t>TRASSSIR Enterprise Station</t>
    </r>
    <r>
      <rPr>
        <sz val="10"/>
        <rFont val="Tahoma"/>
        <family val="2"/>
        <charset val="204"/>
      </rPr>
      <t xml:space="preserve"> - Готовый компекс устройств (от 3-х серверов) системы видеонаблюдения с преднастроенным VMWare и TRASSIR Enterprise IP. Отказоустойчивость, сервисная поддержка от Dell.</t>
    </r>
  </si>
  <si>
    <t>Приложения для TRASSIR созданные в DSSL</t>
  </si>
  <si>
    <r>
      <rPr>
        <b/>
        <sz val="11"/>
        <rFont val="Cambria"/>
        <family val="1"/>
        <charset val="204"/>
      </rPr>
      <t>AutoTRASSIR-200 AvgSpeed</t>
    </r>
    <r>
      <rPr>
        <sz val="10"/>
        <color rgb="FF000000"/>
        <rFont val="Tahoma"/>
        <family val="2"/>
        <charset val="204"/>
      </rPr>
      <t xml:space="preserve"> - приложение TRASSIR для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</si>
  <si>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AutoTRASSIR-30 Parking</t>
  </si>
  <si>
    <r>
      <rPr>
        <b/>
        <sz val="11"/>
        <rFont val="Cambria"/>
        <family val="1"/>
        <charset val="204"/>
      </rPr>
      <t>AutoTRASSIR-30 Parking</t>
    </r>
    <r>
      <rPr>
        <sz val="10"/>
        <color rgb="FF000000"/>
        <rFont val="Tahoma"/>
        <family val="2"/>
        <charset val="204"/>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</si>
  <si>
    <r>
      <rPr>
        <b/>
        <sz val="11"/>
        <rFont val="Cambria"/>
        <family val="1"/>
        <charset val="204"/>
      </rPr>
      <t>TRASSIR Keyboard</t>
    </r>
    <r>
      <rPr>
        <sz val="10"/>
        <color rgb="FF000000"/>
        <rFont val="Tahoma"/>
        <family val="2"/>
        <charset val="204"/>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 Лицензия на 1 УРМ.</t>
    </r>
  </si>
  <si>
    <r>
      <rPr>
        <b/>
        <sz val="11"/>
        <rFont val="Cambria"/>
        <family val="1"/>
        <charset val="204"/>
      </rPr>
      <t>TRASSIR Failover</t>
    </r>
    <r>
      <rPr>
        <sz val="10"/>
        <rFont val="Tahoma"/>
        <family val="2"/>
        <charset val="204"/>
      </rPr>
      <t xml:space="preserve"> - приложение TRASSIR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по количеству камер на резервирующих серверах.</t>
    </r>
  </si>
  <si>
    <t>TRASSIR IP
TRASSIR AnyIP
TRASSIR EnterpriseIP
(на каждый канал)</t>
  </si>
  <si>
    <t>TRASSIR ActivePOS Weight</t>
  </si>
  <si>
    <r>
      <rPr>
        <b/>
        <sz val="11"/>
        <rFont val="Cambria"/>
        <family val="1"/>
        <charset val="204"/>
      </rPr>
      <t>TRASSIR ActivePOS Weight</t>
    </r>
    <r>
      <rPr>
        <sz val="10"/>
        <rFont val="Tahoma"/>
        <family val="2"/>
        <charset val="204"/>
      </rPr>
      <t xml:space="preserve"> - приложение позволяет осуществлять контроль весовой продукции в FMCG ритейле: автоматически отслеживать весь ли взвешенный товар проходит через кассы (например в течение 24 часов, длительность настраивается). Позволяет отследить какой товар не прошел через кассу и просмотреть момент его взвешивания, далее (например пользуясь функцией "телепорты" Трассир) найти его в зале или выявить кражу. Приложение формирует отчёты, содержащие: наименование товара, весовой терминал + вес, кассовый терминал + стоимость и вес по чеку, ссылки на видеоархив, время взвешивания и время сканирования на кассе. Требует модуль ActivePOS на кассах и весах магазина. Лицензия на 1 сервер TRASSIR без ограничения количества видеокамер, касс, весов. Подробнее: https://www.youtube.com/watch?v=cOQltZSAEUM</t>
    </r>
  </si>
  <si>
    <r>
      <rPr>
        <b/>
        <sz val="11"/>
        <rFont val="Cambria"/>
        <family val="1"/>
        <charset val="204"/>
      </rPr>
      <t>TRASSIR Queue Monitor</t>
    </r>
    <r>
      <rPr>
        <sz val="10"/>
        <color rgb="FF000000"/>
        <rFont val="Tahoma"/>
        <family val="2"/>
        <charset val="204"/>
      </rPr>
      <t xml:space="preserve"> - Модуль визуального отображения очередей по кассам. Мониторы устанавливаются в прикассовой зоне магазина для информирования покупателей. Стоимость отображения очередей с 1-го сервера.</t>
    </r>
  </si>
  <si>
    <t>TRASSIR TelegramBot</t>
  </si>
  <si>
    <r>
      <rPr>
        <b/>
        <sz val="11"/>
        <rFont val="Cambria"/>
        <family val="1"/>
        <charset val="204"/>
      </rPr>
      <t>TRASSIR TelegramBot</t>
    </r>
    <r>
      <rPr>
        <sz val="10"/>
        <rFont val="Tahoma"/>
        <family val="2"/>
        <charset val="204"/>
      </rPr>
      <t xml:space="preserve"> - приложение позволяет создать собственный Telegram-бот, для мониторинга и управления серверами TRASSIR при помощи мессенджера. </t>
    </r>
    <r>
      <rPr>
        <b/>
        <sz val="11"/>
        <rFont val="Cambria"/>
        <family val="1"/>
        <charset val="204"/>
      </rPr>
      <t>Мониторинг:</t>
    </r>
    <r>
      <rPr>
        <sz val="10"/>
        <rFont val="Tahoma"/>
        <family val="2"/>
        <charset val="204"/>
      </rPr>
      <t xml:space="preserve"> индикаторы здоровья, скриншоты с камер. </t>
    </r>
    <r>
      <rPr>
        <b/>
        <sz val="11"/>
        <rFont val="Cambria"/>
        <family val="1"/>
        <charset val="204"/>
      </rPr>
      <t xml:space="preserve">Управление: </t>
    </r>
    <r>
      <rPr>
        <sz val="10"/>
        <rFont val="Tahoma"/>
        <family val="2"/>
        <charset val="204"/>
      </rPr>
      <t>перезагрузка/отключение серверов TRASSIR и подключенных устройств, ручное включение/откличение записи на выбранных видеокамерах.</t>
    </r>
  </si>
  <si>
    <t>В ПОДАРОК</t>
  </si>
  <si>
    <t>TRASSIR Switch</t>
  </si>
  <si>
    <r>
      <rPr>
        <b/>
        <sz val="11"/>
        <rFont val="Cambria"/>
        <family val="1"/>
        <charset val="204"/>
      </rPr>
      <t>TRASSIR Switch</t>
    </r>
    <r>
      <rPr>
        <sz val="10"/>
        <rFont val="Tahoma"/>
        <family val="2"/>
        <charset val="204"/>
      </rPr>
      <t xml:space="preserve"> - приложение для подключения управляемых коммутаторов TRASSIR к программному обеспечению TRASSIR Server. </t>
    </r>
    <r>
      <rPr>
        <b/>
        <sz val="11"/>
        <rFont val="Cambria"/>
        <family val="1"/>
        <charset val="204"/>
      </rPr>
      <t>Мониторинг:</t>
    </r>
    <r>
      <rPr>
        <sz val="10"/>
        <rFont val="Tahoma"/>
        <family val="2"/>
        <charset val="204"/>
      </rPr>
      <t xml:space="preserve"> Mac и IP-адреса подключенных устройств, состояние портов, потребляема мощность PoE на каждом порту, системная информация коммутатора. </t>
    </r>
    <r>
      <rPr>
        <b/>
        <sz val="11"/>
        <rFont val="Cambria"/>
        <family val="1"/>
        <charset val="204"/>
      </rPr>
      <t>Управление:</t>
    </r>
    <r>
      <rPr>
        <sz val="10"/>
        <rFont val="Tahoma"/>
        <family val="2"/>
        <charset val="204"/>
      </rPr>
      <t xml:space="preserve"> перезагрузка коммутатора, переключение в режим Long Distance, включение и выключение PoE на каждом порту в отдельности, ограничение максимальной потребляемой мощности.</t>
    </r>
  </si>
  <si>
    <r>
      <rPr>
        <sz val="11"/>
        <color rgb="FFFF0000"/>
        <rFont val="Cambria"/>
        <family val="1"/>
        <charset val="204"/>
      </rPr>
      <t xml:space="preserve">АКЦИЯ до 15.10.2018
</t>
    </r>
    <r>
      <rPr>
        <b/>
        <sz val="10"/>
        <color rgb="FF003366"/>
        <rFont val="Tahoma"/>
        <family val="2"/>
        <charset val="204"/>
      </rPr>
      <t>TRASSIR Switch Promo</t>
    </r>
  </si>
  <si>
    <r>
      <rPr>
        <b/>
        <sz val="11"/>
        <color rgb="FFFF0000"/>
        <rFont val="Cambria"/>
        <family val="1"/>
        <charset val="204"/>
      </rPr>
      <t>АКЦИЯ до 15.10.2018</t>
    </r>
    <r>
      <rPr>
        <b/>
        <sz val="11"/>
        <rFont val="Cambria"/>
        <family val="1"/>
        <charset val="204"/>
      </rPr>
      <t xml:space="preserve"> TRASSIR Switch Promo</t>
    </r>
    <r>
      <rPr>
        <sz val="10"/>
        <rFont val="Tahoma"/>
        <family val="2"/>
        <charset val="204"/>
      </rPr>
      <t xml:space="preserve"> - подключение 1-го коммутатора TRASSIR к 1 серверу TRASSIR. Акция действует только при продаже в одном документе (реализации) вместе с коммутаторами. При этом суммарное количество управляемых коммутаторов TR-NS2218-240-16PoE, TR-NS2226-360-24PoE и количество TRASSIR Switch Promo должно совпадать.</t>
    </r>
  </si>
  <si>
    <r>
      <rPr>
        <b/>
        <sz val="11"/>
        <rFont val="Cambria"/>
        <family val="1"/>
        <charset val="204"/>
      </rPr>
      <t xml:space="preserve">TRASSIR Switch </t>
    </r>
    <r>
      <rPr>
        <sz val="10"/>
        <rFont val="Tahoma"/>
        <family val="2"/>
        <charset val="204"/>
      </rPr>
      <t>- подключение 1-го коммутатора TRASSIR к 1 серверу TRASSIR.</t>
    </r>
  </si>
  <si>
    <t>TRASSIR Switch (server)</t>
  </si>
  <si>
    <r>
      <rPr>
        <b/>
        <sz val="11"/>
        <rFont val="Cambria"/>
        <family val="1"/>
        <charset val="204"/>
      </rPr>
      <t>TRASSIR Switch (server)</t>
    </r>
    <r>
      <rPr>
        <sz val="10"/>
        <rFont val="Tahoma"/>
        <family val="2"/>
        <charset val="204"/>
      </rPr>
      <t xml:space="preserve"> - подключение неограниченного количества коммутаторов TRASSIR к 1 серверу TRASSIR.</t>
    </r>
  </si>
  <si>
    <t>TRASSIR TFortis</t>
  </si>
  <si>
    <r>
      <rPr>
        <b/>
        <sz val="11"/>
        <rFont val="Cambria"/>
        <family val="1"/>
        <charset val="204"/>
      </rPr>
      <t>TRASSIR TFortis</t>
    </r>
    <r>
      <rPr>
        <sz val="10"/>
        <rFont val="Tahoma"/>
        <family val="2"/>
        <charset val="204"/>
      </rPr>
      <t xml:space="preserve"> - приложение для подключения коммутаторов TFortis к программному обеспечению TRASSIR Server. </t>
    </r>
    <r>
      <rPr>
        <b/>
        <sz val="11"/>
        <rFont val="Cambria"/>
        <family val="1"/>
        <charset val="204"/>
      </rPr>
      <t>Мониторинг</t>
    </r>
    <r>
      <rPr>
        <sz val="10"/>
        <rFont val="Tahoma"/>
        <family val="2"/>
        <charset val="204"/>
      </rPr>
      <t xml:space="preserve">: имя устройства, IP адрес подключения, статус работы (online/offline), uptime работы коммутатора, местоположение, количество активных портов, статус линка на порту, контактная информация, мощность потребляемая камерой по PoE, номер порта на котором расположена конкретная видеокамера. </t>
    </r>
    <r>
      <rPr>
        <b/>
        <sz val="11"/>
        <rFont val="Cambria"/>
        <family val="1"/>
        <charset val="204"/>
      </rPr>
      <t>Функционал управления</t>
    </r>
    <r>
      <rPr>
        <sz val="10"/>
        <rFont val="Tahoma"/>
        <family val="2"/>
        <charset val="204"/>
      </rPr>
      <t xml:space="preserve"> коммутаторами TFortis из TRASSIR: перезагрузка коммутатора, (2) тест кабеля «витая пара» (только для PoE портов), (3) ручная перезагрузка PoE портов, (4) автоматическая перезагрузка (при потере сигнала на время более 10с порт будет перезагружен).</t>
    </r>
  </si>
  <si>
    <r>
      <rPr>
        <b/>
        <sz val="11"/>
        <rFont val="Cambria"/>
        <family val="1"/>
        <charset val="204"/>
      </rPr>
      <t>TRASSIR TFortis</t>
    </r>
    <r>
      <rPr>
        <sz val="10"/>
        <rFont val="Tahoma"/>
        <family val="2"/>
        <charset val="204"/>
      </rPr>
      <t xml:space="preserve"> - подключение 1-го коммутатора TFortis к 1 серверу TRASSIR.</t>
    </r>
  </si>
  <si>
    <t>TRASSIR TFortis (server)</t>
  </si>
  <si>
    <r>
      <rPr>
        <b/>
        <sz val="11"/>
        <rFont val="Cambria"/>
        <family val="1"/>
        <charset val="204"/>
      </rPr>
      <t>TRASSIR TFortis (server)</t>
    </r>
    <r>
      <rPr>
        <sz val="10"/>
        <rFont val="Tahoma"/>
        <family val="2"/>
        <charset val="204"/>
      </rPr>
      <t xml:space="preserve"> - подключение негораниченного количества коммутаторов TFortis к 1 серверу TRASSIR.</t>
    </r>
  </si>
  <si>
    <t>Приложения для TRASSIR созданные другими разработчиками (дистрибуция)</t>
  </si>
  <si>
    <t>АВТ:Управление отгрузкой продукции</t>
  </si>
  <si>
    <r>
      <rPr>
        <b/>
        <sz val="11"/>
        <rFont val="Cambria"/>
        <family val="1"/>
        <charset val="204"/>
      </rPr>
      <t>АВТ:Управление отгрузкой продукции.</t>
    </r>
    <r>
      <rPr>
        <sz val="10"/>
        <rFont val="Tahoma"/>
        <family val="2"/>
        <charset val="204"/>
      </rPr>
      <t xml:space="preserve"> Основная поставка - интеграция AutoTRASSIR, Авто-весов, системы 1С. Включает в себя лицензию на 1 пользователя 1С.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(http://dssl.ru/) и АВТ (http://avt-1c.ru/).</t>
    </r>
  </si>
  <si>
    <t>АВТ:Интеграция ActivePOS с 1С:Розница</t>
  </si>
  <si>
    <r>
      <rPr>
        <b/>
        <sz val="11"/>
        <rFont val="Cambria"/>
        <family val="1"/>
        <charset val="204"/>
      </rPr>
      <t>АВТ:Модуль интеграции для 1С:Розница 8 с ActivePOS</t>
    </r>
    <r>
      <rPr>
        <sz val="10"/>
        <rFont val="Tahoma"/>
        <family val="2"/>
        <charset val="204"/>
      </rPr>
      <t xml:space="preserve"> - специальный модуль интеграции системы кассовой аналитики ActivePOS и системы 1C  (Для РФ: 1С:Розница 8 ред.1, ред. 2.0 - только для обычного режима приложения, 1С:Розница 8 ред. 2.1, ред. 2.2, 1С:Управление торговлей 8 ред. 10.3, ред. 11.1, ред. 11.2,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(http://dssl.ru/) и АВТ (http://avt-1c.ru/).</t>
    </r>
  </si>
  <si>
    <t>PNSoft-VI</t>
  </si>
  <si>
    <r>
      <rPr>
        <b/>
        <sz val="11"/>
        <rFont val="Cambria"/>
        <family val="1"/>
        <charset val="204"/>
      </rPr>
      <t>Интеграция TRASSIR со СКУД PARSEC</t>
    </r>
    <r>
      <rPr>
        <sz val="10"/>
        <rFont val="Tahoma"/>
        <family val="2"/>
        <charset val="204"/>
      </rPr>
      <t>, продукт компании НПО Релвест.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 (https://www.parsec.ru/parsecnet3-software/pnsoft-vi/)</t>
    </r>
  </si>
  <si>
    <t>Видеорегистраторы (DVR)</t>
  </si>
  <si>
    <t>Цены включают НДС (кроме случаев где указано ПО без НДС, в соотв. со ст. 149 Налогового Кодекса РФ). Оплата производится в рублях по курсу ЦБ+3%</t>
  </si>
  <si>
    <t>Пакет базовой видеоаналитики в подарок (ActiveSearch, HeatMaps, детектор движения, детектор саботажа, детектор огня и дыма, детектор лиц)</t>
  </si>
  <si>
    <t>USB-ключ защиты для системы видеонаблюдения TRASSIR.</t>
  </si>
  <si>
    <t>TRASSIR Lanser специальные non-PC TVR, DVR</t>
  </si>
  <si>
    <t>Lanser 1080P-4 ATM</t>
  </si>
  <si>
    <t>TRASSIR Lanser 1080P-4 ATM + TRASSIR ПО для DVR/NVR в комплекте. Специальный DVR для банкоматов. Поддержка TVI / аналоговых видеокамер (до 4-х шт TVI либо аналог: 12 к/сек 1080P, 25 к/сек 720P, 960H и ниже), IP-видеокамер (плюс 1 IP-камера до 1080P, список поддерживаемых моделей IP-видеокамер на http://dssl.ru/). Архив до 2 х SATA HDD 2.5. Без дисков в комплекте. H.264, DualStream, аппаратный детектор движения, аудио вход/выход - 4/1 (двусторонний звук), 1 х VGA, 1 х HDMI, 2 х USB, телеметрия 1 x RS-232/RS-485, тревожные входы/выходы - 4/1, БП 110В-220В/12В. Поддержка 3G-модемов. TRASSIR Cloud. Любое количество каналов в CMS режиме на сервер (через TRASSIR ПО для DVR/NVR). Габариты 208 x 54.5 x 136 мм.</t>
  </si>
  <si>
    <t xml:space="preserve">СНИМАЕТСЯ С ПРОИЗВОДСТВА
Lanser 960H-4 3,5
</t>
  </si>
  <si>
    <t>Снимается с производства! ■ TRASSIR Lanser 960H-4 3,5 + TRASSIR ПО для DVR/NVR в комплекте. Специальный DVR для банкоматов. Поддержка камер 960H (700ТВЛ), возможность установки 1xSATA HDD 3,5  (Mobile Rack, без диска в комплекте), H.264 –  4 канала по 25Fps 960х576/704х576, DualStream, 4 аудио, двусторонний звук, телеметрия, VGA, HDMI и аналоговый видеовыходы, 2хUSB и RS232, тревожные входы\выходы (4/1), БП 220\12В. Поддержка банкоматов, поддержка 3G-модемов. Любое количество каналов в CMS режиме на сервер.</t>
  </si>
  <si>
    <t>TRASSIR Lanser  5in1 DVR</t>
  </si>
  <si>
    <t xml:space="preserve">
Lanser 3MP-8</t>
  </si>
  <si>
    <t>TRASSIR Lanser 3МР-8. Поддержка до 8 TVI / AHD / CVI / аналоговых видеокамер, а также до 10 IP-видеокамер (суммарно не больше 10 видеокамер всех типов). Максимальное разрешение подключаемых камер - до 3MP (в зависимости от типа камер).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</si>
  <si>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 xml:space="preserve">
Lanser 3MP-16</t>
  </si>
  <si>
    <t>TRASSIR Lanser 3МР-16. Поддержка до 16 TVI / AHD / CVI / аналоговых видеокамер, а также до 18 IP-видеокамер (суммарно не больше 18 видеокамер всех типов). Максимальное разрешение подключаемых камер - до 3MP (в зависимости от типа камер).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</si>
  <si>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Видеорегистраторы TRASSIR Absolute 960H с аппаратным сжатием 25 fps</t>
  </si>
  <si>
    <t>TRASSIR Absolute 960H</t>
  </si>
  <si>
    <t>TRASSIR Absolute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(25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</si>
  <si>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Цена зависит от количества аналоговых каналов
(см. ниже)</t>
  </si>
  <si>
    <t>TRASSIR Absolute 960H-4</t>
  </si>
  <si>
    <t>TRASSIR Absolute 4 — до 4 аналоговых камер 25/25 fps (запись/отображение) 960H, до 60 IP-камер (лицензии отдельно).</t>
  </si>
  <si>
    <t>TRASSIR Absolute 960H-8</t>
  </si>
  <si>
    <t>TRASSIR Absolute 8 — до 8 аналоговых камер 25/25 fps (запись/отображение) 960H, до 56 IP-камер (лицензии отдельно).</t>
  </si>
  <si>
    <t>TRASSIR Absolute 960H-12</t>
  </si>
  <si>
    <t>TRASSIR Absolute 12 — до 12 аналоговых камер 25/25 fps (запись/отображение) 960H, до 52 IP-камер (лицензии отдельно).</t>
  </si>
  <si>
    <t>TRASSIR Absolute 960H-16</t>
  </si>
  <si>
    <t>TRASSIR Absolute 16 — до 16 аналоговых камер 25/25 fps (запись/отображение) 960H, до 48 IP-камер (лицензии отдельно).</t>
  </si>
  <si>
    <t>TRASSIR Absolute 960H-20</t>
  </si>
  <si>
    <t>TRASSIR Absolute 20 — до 20 аналоговых камер 25/25 fps (запись/отображение) 960H, до 44 IP-камер (лицензии отдельно).</t>
  </si>
  <si>
    <t>TRASSIR Absolute 960H-24</t>
  </si>
  <si>
    <t>TRASSIR Absolute 24 — до 24 аналоговых камер 25/25 fps (запись/отображение) 960H, до 40 IP-камер (лицензии отдельно).</t>
  </si>
  <si>
    <t>TRASSIR Absolute 960H-28</t>
  </si>
  <si>
    <t>TRASSIR Absolute 28 — до 28 аналоговых камер 25/25 fps (запись/отображение) 960H, до 36 IP-камер (лицензии отдельно).</t>
  </si>
  <si>
    <t>TRASSIR Absolute 960H-32</t>
  </si>
  <si>
    <t>TRASSIR Absolute 32 — до 32 аналоговых камер 25/25 fps (запись/отображение) 960H, до 32 IP-камер (лицензии отдельно).</t>
  </si>
  <si>
    <t>TRASSIR Absolute 960H-36</t>
  </si>
  <si>
    <t>TRASSIR Absolute 36 — до 36 аналоговых камер 25/25 fps (запись/отображение) 960H, до 28 IP-камер (лицензии отдельно).</t>
  </si>
  <si>
    <t>TRASSIR Absolute 960H-40</t>
  </si>
  <si>
    <t>TRASSIR Absolute 40 — до 40 аналоговых камер 25/25 fps (запись/отображение) 960H, до 24 IP-камер (лицензии отдельно).</t>
  </si>
  <si>
    <t>TRASSIR Absolute 960H-44</t>
  </si>
  <si>
    <t>TRASSIR Absolute 44 — до 44 аналоговых камер 25/25 fps (запись/отображение) 960H, до 20 IP-камер (лицензии отдельно).</t>
  </si>
  <si>
    <t>TRASSIR Absolute 960H-48</t>
  </si>
  <si>
    <t>TRASSIR Absolute 48 — до 48 аналоговых камер 25/25 fps (запись/отображение) 960H, до 16 IP-камер (лицензии отдельно).</t>
  </si>
  <si>
    <t>TRASSIR Absolute 960H-52</t>
  </si>
  <si>
    <t>TRASSIR Absolute 52 — до 52 аналоговых камер 25/25 fps (запись/отображение) 960H, до 12 IP-камер (лицензии отдельно).</t>
  </si>
  <si>
    <t>TRASSIR Absolute 960H-56</t>
  </si>
  <si>
    <t>TRASSIR Absolute 56 — до 56 аналоговых камер 25/25 fps (запись/отображение) 960H, до 8 IP-камер (лицензии отдельно).</t>
  </si>
  <si>
    <t>TRASSIR Absolute 960H-60</t>
  </si>
  <si>
    <t>TRASSIR Absolute 60 — до 60 аналоговых камер 25/25 fps (запись/отображение) 960H, до 4 IP-камер (лицензии отдельно).</t>
  </si>
  <si>
    <t>TRASSIR Absolute 960H-64</t>
  </si>
  <si>
    <t>TRASSIR Absolute 64 — до 64 аналоговых камер 25/25 fps (запись/отображение) 960H.</t>
  </si>
  <si>
    <t>Видеорегистраторы TRASSIR Nexus 960H с аппаратным сжатием 12 fps</t>
  </si>
  <si>
    <t>TRASSIR Nexus 960H</t>
  </si>
  <si>
    <t>TRASSIR Nexus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(12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</si>
  <si>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TRASSIR Nexus 960H-4</t>
  </si>
  <si>
    <t>TRASSIR Nexus 4 — до 4 аналоговых камер 12/25 fps (запись/отображение) 960H, до 60 IP-камер (лицензии отдельно).</t>
  </si>
  <si>
    <t>TRASSIR Nexus 960H-8</t>
  </si>
  <si>
    <t>TRASSIR Nexus 8 — до 8 аналоговых камер 12/25 fps (запись/отображение) 960H, до 56 IP-камер (лицензии отдельно).</t>
  </si>
  <si>
    <t>TRASSIR Nexus 960H-12</t>
  </si>
  <si>
    <t>TRASSIR Nexus 12 — до 12 аналоговых камер 12/25 fps (запись/отображение) 960H, до 52 IP-камер (лицензии отдельно).</t>
  </si>
  <si>
    <t>TRASSIR Nexus 960H-16</t>
  </si>
  <si>
    <t>TRASSIR Nexus 16 — до 16 аналоговых камер 12/25 fps (запись/отображение) 960H, до 48 IP-камер (лицензии отдельно).</t>
  </si>
  <si>
    <t>TRASSIR Nexus 960H-20</t>
  </si>
  <si>
    <t>TRASSIR Nexus 20 — до 20 аналоговых камер 12/25 fps (запись/отображение) 960H, до 44 IP-камер (лицензии отдельно).</t>
  </si>
  <si>
    <t>TRASSIR Nexus 960H-24</t>
  </si>
  <si>
    <t>TRASSIR Nexus 24 — до 24 аналоговых камер 12/25 fps (запись/отображение) 960H, до 40 IP-камер (лицензии отдельно).</t>
  </si>
  <si>
    <t>TRASSIR Nexus 960H-28</t>
  </si>
  <si>
    <t>TRASSIR Nexus 28 — до 28 аналоговых камер 12/25 fps (запись/отображение) 960H, до 36 IP-камер (лицензии отдельно).</t>
  </si>
  <si>
    <t>TRASSIR Nexus 960H-32</t>
  </si>
  <si>
    <t xml:space="preserve">TRASSIR Nexus 32 — до 32 аналоговых камер 12/25 fps (запись/отображение) 960H, до 32 IP-камер (лицензии отдельно). </t>
  </si>
  <si>
    <t>TRASSIR Nexus 960H-36</t>
  </si>
  <si>
    <t>TRASSIR Nexus 36 — до 36 аналоговых камер 12/25 fps (запись/отображение) 960H, до 28 IP-камер (лицензии отдельно).</t>
  </si>
  <si>
    <t>TRASSIR Nexus 960H-40</t>
  </si>
  <si>
    <t>TRASSIR Nexus 40 — до 40 аналоговых камер 12/25 fps (запись/отображение) 960H, до 24 IP-камер (лицензии отдельно).</t>
  </si>
  <si>
    <t>TRASSIR Nexus 960H-44</t>
  </si>
  <si>
    <t>TRASSIR Nexus 44 — до 44 аналоговых камер 12/25 fps (запись/отображение) 960H, до 20 IP-камер (лицензии отдельно).</t>
  </si>
  <si>
    <t>TRASSIR Nexus 960H-48</t>
  </si>
  <si>
    <t>TRASSIR Nexus 48 — до 48 аналоговых камер 12/25 fps (запись/отображение) 960H, до 16 IP-камер (лицензии отдельно).</t>
  </si>
  <si>
    <t>TRASSIR Nexus 960H-52</t>
  </si>
  <si>
    <t>TRASSIR Nexus 52 — до 52 аналоговых камер 12/25 fps (запись/отображение) 960H, до 12 IP-камер (лицензии отдельно).</t>
  </si>
  <si>
    <t>TRASSIR Nexus 960H-56</t>
  </si>
  <si>
    <t>TRASSIR Nexus 56 — до 56 аналоговых камер 12/25 fps (запись/отображение) 960H, до 8 IP-камер (лицензии отдельно).</t>
  </si>
  <si>
    <t>TRASSIR Nexus 960H-60</t>
  </si>
  <si>
    <t>TRASSIR Nexus 60 — до 60 аналоговых камер 12/25 fps (запись/отображение) 960H, до 4 IP-камер (лицензии отдельно).</t>
  </si>
  <si>
    <t>TRASSIR Nexus 960H-64</t>
  </si>
  <si>
    <t>TRASSIR Nexus 64 — до 64 аналоговых камер 12/25 fps (запись/отображение) 960H.</t>
  </si>
  <si>
    <t>Сетевые видеорегистраторы (NVR)</t>
  </si>
  <si>
    <t>NeuroStation - видеорегистраторы с новым детектором людей и подсчетом очереди</t>
  </si>
  <si>
    <t>TRASSIR NeuroStation</t>
  </si>
  <si>
    <r>
      <rPr>
        <b/>
        <sz val="11"/>
        <rFont val="Cambria"/>
        <family val="1"/>
        <charset val="204"/>
      </rPr>
      <t>TRASSIR NeuroStation</t>
    </r>
    <r>
      <rPr>
        <sz val="11"/>
        <color rgb="FF000000"/>
        <rFont val="Calibri"/>
        <family val="2"/>
        <charset val="204"/>
      </rPr>
      <t xml:space="preserve"> — Сетевой видеорегистратор для IP-видеокамер под управлением TRASSIR OS (Linux) с поддержкой видеоналитики на основе нейронных сетей: детектор людей </t>
    </r>
    <r>
      <rPr>
        <b/>
        <sz val="11"/>
        <rFont val="Cambria"/>
        <family val="1"/>
        <charset val="204"/>
      </rPr>
      <t xml:space="preserve">TRASSIR Human Detector </t>
    </r>
    <r>
      <rPr>
        <sz val="11"/>
        <color rgb="FF000000"/>
        <rFont val="Calibri"/>
        <family val="2"/>
        <charset val="204"/>
      </rPr>
      <t>до 40 каналов (входит в стоимость),</t>
    </r>
    <r>
      <rPr>
        <b/>
        <sz val="11"/>
        <rFont val="Cambria"/>
        <family val="1"/>
        <charset val="204"/>
      </rPr>
      <t xml:space="preserve"> </t>
    </r>
    <r>
      <rPr>
        <sz val="11"/>
        <color rgb="FF000000"/>
        <rFont val="Calibri"/>
        <family val="2"/>
        <charset val="204"/>
      </rPr>
      <t xml:space="preserve">подсчет людей в очереди </t>
    </r>
    <r>
      <rPr>
        <b/>
        <sz val="11"/>
        <rFont val="Cambria"/>
        <family val="1"/>
        <charset val="204"/>
      </rPr>
      <t xml:space="preserve">TRASSIR Queue Detector </t>
    </r>
    <r>
      <rPr>
        <sz val="11"/>
        <color rgb="FF000000"/>
        <rFont val="Calibri"/>
        <family val="2"/>
        <charset val="204"/>
      </rPr>
      <t>до 100 каналов (опционально).</t>
    </r>
    <r>
      <rPr>
        <b/>
        <sz val="11"/>
        <rFont val="Cambria"/>
        <family val="1"/>
        <charset val="204"/>
      </rPr>
      <t xml:space="preserve"> </t>
    </r>
    <r>
      <rPr>
        <sz val="11"/>
        <color rgb="FF000000"/>
        <rFont val="Calibri"/>
        <family val="2"/>
        <charset val="204"/>
      </rPr>
      <t>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128 IP-видеокамер любого поддерживаемого производителя (лицензии для подключения IP-видеокамер приобретаются отдельно), при наличии DualStream (суммарный поток до 700 Мбит/сек). Габариты 487х90х690 мм.</t>
    </r>
  </si>
  <si>
    <t>Комплект расширения 
TRASSIR QuattroStation Pro - NeuroStation</t>
  </si>
  <si>
    <r>
      <rPr>
        <b/>
        <sz val="11"/>
        <rFont val="Cambria"/>
        <family val="1"/>
        <charset val="204"/>
      </rPr>
      <t>TRASSIR QuattroStation Pro - NeuroStation</t>
    </r>
    <r>
      <rPr>
        <sz val="11"/>
        <color rgb="FF000000"/>
        <rFont val="Calibri"/>
        <family val="2"/>
        <charset val="204"/>
      </rPr>
      <t xml:space="preserve"> - программно-аппаратный комплект для расширения сервера TRASSIR QuattroStation Pro до TRASSIR NeuroStation. Поддержка видеоналитики на основе нейронных сетей: детектор людей TRASSIR Human Detector до 40 каналов (входит в стоимость), подсчет людей в очереди TRASSIR Queue Detector до 100 каналов (опционально). Подробное описание модулей смотрите в разделе ПО TRASSIR. Поддержка Offload-аналитики (приём и обработка изображений передаваемых с других серверов TRASSIR).</t>
    </r>
  </si>
  <si>
    <t>Программно-аппаратные комплексы TRASSIR PVR</t>
  </si>
  <si>
    <t>TRASSIR PVR-100/32G</t>
  </si>
  <si>
    <r>
      <rPr>
        <b/>
        <sz val="11"/>
        <rFont val="Cambria"/>
        <family val="1"/>
        <charset val="204"/>
      </rPr>
      <t>TRASSIR PVR-100/32G</t>
    </r>
    <r>
      <rPr>
        <sz val="11"/>
        <rFont val="Cambria"/>
        <family val="1"/>
        <charset val="204"/>
      </rPr>
      <t xml:space="preserve"> — персональный видеорегистратор. Запись видео и копирование в хранилище через интерфейс USB. Разрешение записи 1080p. Встроенная ИК-подстветка до 15 метров. Автономная работа до 8 часов (в зависимости от разрешения). В комплекте: регистратор, док-станция, утилита для настройки и скачивания видео. Опция (приобретается отдельно): ПО TRASSIR PVR Sync, TRASSIR Dock-8, TRASSIR Dock-10, архивное хранилище. Поддержка только в ПО Windows. Габариты 77х56х22мм</t>
    </r>
  </si>
  <si>
    <t>TRASSIR Dock-8</t>
  </si>
  <si>
    <r>
      <rPr>
        <b/>
        <sz val="11"/>
        <rFont val="Cambria"/>
        <family val="1"/>
        <charset val="204"/>
      </rPr>
      <t>TRASSIR Dock-8</t>
    </r>
    <r>
      <rPr>
        <sz val="11"/>
        <color rgb="FF000000"/>
        <rFont val="Cambria"/>
        <family val="1"/>
        <charset val="204"/>
      </rPr>
      <t xml:space="preserve"> — Док-станция для подключения персональных регистраторов TRASSIR PVR-100/32G. Максимальное количество подключаемых регистраторов - 8шт.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</si>
  <si>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TRASSIR Dock-10</t>
  </si>
  <si>
    <r>
      <rPr>
        <b/>
        <sz val="11"/>
        <rFont val="Cambria"/>
        <family val="1"/>
        <charset val="204"/>
      </rPr>
      <t>TRASSIR Dock-10</t>
    </r>
    <r>
      <rPr>
        <sz val="11"/>
        <rFont val="Cambria"/>
        <family val="1"/>
        <charset val="204"/>
      </rPr>
      <t xml:space="preserve"> — Док-станция для подключения персональных регистраторов TRASSIR PVR-100/32G. Максимальное количество подключаемых регистраторов - 10шт.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</si>
  <si>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Внешняя камера для 
TRASSIR PVR-100/32G</t>
  </si>
  <si>
    <r>
      <rPr>
        <b/>
        <sz val="11"/>
        <rFont val="Cambria"/>
        <family val="1"/>
        <charset val="204"/>
      </rPr>
      <t xml:space="preserve">Внешняя камера для TRASSIR PVR-100/32G - </t>
    </r>
    <r>
      <rPr>
        <sz val="11"/>
        <color rgb="FF000000"/>
        <rFont val="Calibri"/>
        <family val="2"/>
        <charset val="204"/>
      </rPr>
      <t>Мини-камера для персонального видеорегистратора TRASSIR PVR-100/32G с USB-интерфейсом. Разрешение 0,3 Мп. Габариты 34x22x15мм.</t>
    </r>
  </si>
  <si>
    <t xml:space="preserve">4 490 руб. </t>
  </si>
  <si>
    <t>TRASSIR PVR-211/32G</t>
  </si>
  <si>
    <r>
      <rPr>
        <b/>
        <sz val="11"/>
        <rFont val="Cambria"/>
        <family val="1"/>
        <charset val="204"/>
      </rPr>
      <t>TRASSIR PVR-211/32G</t>
    </r>
    <r>
      <rPr>
        <sz val="11"/>
        <rFont val="Cambria"/>
        <family val="1"/>
        <charset val="204"/>
      </rPr>
      <t xml:space="preserve"> — персональный видеорегистратор </t>
    </r>
    <r>
      <rPr>
        <b/>
        <sz val="11"/>
        <rFont val="Cambria"/>
        <family val="1"/>
        <charset val="204"/>
      </rPr>
      <t>со встроенным экраном и возможностью горячей замены аккумулятора</t>
    </r>
    <r>
      <rPr>
        <sz val="11"/>
        <rFont val="Cambria"/>
        <family val="1"/>
        <charset val="204"/>
      </rPr>
      <t>. Запись видео и копирование в хранилище через интерфейс USB. Разрешение записи 1080p. Встроенная ИК-подстветка до 6 метров. Автономная работа до 8 часов (в зависимости от разрешения, при использовании сменного аккумулятора). В комплекте: регистратор, утилита для настройки и скачивания видео. Опция (приобретается отдельно): ПО TRASSIR PVR Sync, архивное хранилище. Поддержка только в ПО Windows. Габариты 84x58x28мм</t>
    </r>
  </si>
  <si>
    <t>TRASSIR PVR Sync</t>
  </si>
  <si>
    <r>
      <rPr>
        <b/>
        <sz val="11"/>
        <rFont val="Cambria"/>
        <family val="1"/>
        <charset val="204"/>
      </rPr>
      <t>TRASSIR PVR Sync</t>
    </r>
    <r>
      <rPr>
        <sz val="11"/>
        <color rgb="FF000000"/>
        <rFont val="Cambria"/>
        <family val="1"/>
        <charset val="204"/>
      </rPr>
      <t xml:space="preserve"> — модуль для подключения персональных регистраторов в ПО TRASSIR (Windows). Автоматическое скачивание архива в ПО TRASSIR (Windows). Учет списка сотрудников. Управление записями сотрудников. Одновременный просмотр архива PVR и стационарных камер. Быстрый поиск архива конкретного сотрудника. </t>
    </r>
  </si>
  <si>
    <t>TRASSIR PVR Storage</t>
  </si>
  <si>
    <r>
      <rPr>
        <b/>
        <sz val="11"/>
        <rFont val="Cambria"/>
        <family val="1"/>
        <charset val="204"/>
      </rPr>
      <t>TRASSIR PVR Storage</t>
    </r>
    <r>
      <rPr>
        <sz val="11"/>
        <color rgb="FF000000"/>
        <rFont val="Cambria"/>
        <family val="1"/>
        <charset val="204"/>
      </rPr>
      <t xml:space="preserve"> - сервер для синхронизации архива с персональных регистраторов TRASSIR. Хранение и управление видеозаписями сотрудников. Объем хранилища и габариты сервера - опционально.</t>
    </r>
  </si>
  <si>
    <t>Под заказ</t>
  </si>
  <si>
    <t>Специальные устройства систем видеонаблюдения TRASSIR OS (Linux)</t>
  </si>
  <si>
    <t xml:space="preserve">TRASSIR MiniClient
</t>
  </si>
  <si>
    <r>
      <rPr>
        <b/>
        <sz val="11"/>
        <rFont val="Cambria"/>
        <family val="1"/>
        <charset val="204"/>
      </rPr>
      <t>TRASSIR MiniClient</t>
    </r>
    <r>
      <rPr>
        <sz val="11"/>
        <rFont val="Cambria"/>
        <family val="1"/>
        <charset val="204"/>
      </rPr>
      <t xml:space="preserve"> — Удаленное рабочее место TRASSIR OS (Linux). </t>
    </r>
    <r>
      <rPr>
        <b/>
        <sz val="11"/>
        <rFont val="Cambria"/>
        <family val="1"/>
        <charset val="204"/>
      </rPr>
      <t>Отображение и воспроизведение до 32-х каналов</t>
    </r>
    <r>
      <rPr>
        <sz val="11"/>
        <rFont val="Cambria"/>
        <family val="1"/>
        <charset val="204"/>
      </rPr>
      <t xml:space="preserve"> видео/аудио (при наличии DualStream). Подключение к неограниченному количеству серверов TRASSIR. Резервирование (запись) до 32-х каналов TRASSIR NetSync с других серверов TRASSIR (приобретаются отдельно), 4 канала NetSync в подарок. Поддержка 1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1"/>
        <rFont val="Cambria"/>
        <family val="1"/>
        <charset val="204"/>
      </rPr>
      <t>2 независимых видеовыхода для мониторов: 1 x HDMI, 1 x VGA выходы.</t>
    </r>
    <r>
      <rPr>
        <sz val="11"/>
        <rFont val="Cambria"/>
        <family val="1"/>
        <charset val="204"/>
      </rPr>
      <t xml:space="preserve"> Экспорт архива, USB 3.0. Габариты 300x44,5x191,8 мм.</t>
    </r>
  </si>
  <si>
    <t>TRASSIR Client</t>
  </si>
  <si>
    <r>
      <rPr>
        <b/>
        <sz val="11"/>
        <rFont val="Cambria"/>
        <family val="1"/>
        <charset val="204"/>
      </rPr>
      <t>TRASSIR Client</t>
    </r>
    <r>
      <rPr>
        <sz val="11"/>
        <color rgb="FF000000"/>
        <rFont val="Cambria"/>
        <family val="1"/>
        <charset val="204"/>
      </rPr>
      <t xml:space="preserve"> — Удаленное рабочее место TRASSIR OS (Linux). </t>
    </r>
    <r>
      <rPr>
        <b/>
        <sz val="11"/>
        <rFont val="Cambria"/>
        <family val="1"/>
        <charset val="204"/>
      </rPr>
      <t>Отображение и воспроизведение до 128-х каналов</t>
    </r>
    <r>
      <rPr>
        <sz val="11"/>
        <color rgb="FF000000"/>
        <rFont val="Cambria"/>
        <family val="1"/>
        <charset val="204"/>
      </rPr>
      <t xml:space="preserve"> видео/аудио (при наличии DualStream). Подключение к неограниченному количеству серверов TRASSIR. Резервирование (запись) до 128-х каналов TRASSIR NetSync с других серверов TRASSIR (приобретаются отдельно), 4 канала NetSync в подарок. Поддержка 8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1"/>
        <rFont val="Cambria"/>
        <family val="1"/>
        <charset val="204"/>
      </rPr>
      <t>4 независимых видеовыхода на мониторы 2 x DVI-D, 2 x HDMI.</t>
    </r>
    <r>
      <rPr>
        <sz val="11"/>
        <color rgb="FF000000"/>
        <rFont val="Cambria"/>
        <family val="1"/>
        <charset val="204"/>
      </rPr>
      <t xml:space="preserve"> Экспорт архива, USB 3.0. Крепление в 19" стойку, 4U. Габариты 482х530х177 мм.</t>
    </r>
  </si>
  <si>
    <r>
      <rPr>
        <b/>
        <sz val="11"/>
        <rFont val="Cambria"/>
        <family val="1"/>
        <charset val="204"/>
      </rPr>
      <t>TRASSIR Cloud Server</t>
    </r>
    <r>
      <rPr>
        <sz val="11"/>
        <color rgb="FF000000"/>
        <rFont val="Cambria"/>
        <family val="1"/>
        <charset val="204"/>
      </rPr>
      <t xml:space="preserve"> —  Сервер частного облака. Предназначен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Лицензия на подключение 30 серверов TRASSIR входит в комплект поставки, для расширения на каждый регистратор необходимо приобретать программное обеспечение TRASSIR Private Cloud (лист ПО TRASSIR). Крепление в 19" стойку, 1U. Габариты 437х369х43 мм.</t>
    </r>
  </si>
  <si>
    <t>MiniNVR - сетевые и гибридные видеорегистраторы на TRASSIR OS (Linux), до 16-18 видеокамер</t>
  </si>
  <si>
    <t xml:space="preserve">TRASSIR MiniNVR Compact
</t>
  </si>
  <si>
    <r>
      <rPr>
        <b/>
        <sz val="11"/>
        <rFont val="Cambria"/>
        <family val="1"/>
        <charset val="204"/>
      </rPr>
      <t>TRASSIR MiniNVR</t>
    </r>
    <r>
      <rPr>
        <sz val="11"/>
        <color rgb="FF000000"/>
        <rFont val="Cambria"/>
        <family val="1"/>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t>
    </r>
    <r>
      <rPr>
        <b/>
        <sz val="11"/>
        <rFont val="Cambria"/>
        <family val="1"/>
        <charset val="204"/>
      </rPr>
      <t>Установка 1-го HDD/SSD 3.5"</t>
    </r>
    <r>
      <rPr>
        <sz val="11"/>
        <color rgb="FF000000"/>
        <rFont val="Cambria"/>
        <family val="1"/>
        <charset val="204"/>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300x44,5x191,8 мм.</t>
    </r>
  </si>
  <si>
    <t>Цена зависит от версии устройства
(см. ниже)</t>
  </si>
  <si>
    <t xml:space="preserve">MiniNVR Compact AnyIP 4 </t>
  </si>
  <si>
    <t>Описание на dssl.ru</t>
  </si>
  <si>
    <t>MiniNVR AnyIP 4 — 4/4 (запись/воспроизведение) IP видеокамер любого поддерживаемого производителя.</t>
  </si>
  <si>
    <t>MiniNVR Compact AnyIP 9</t>
  </si>
  <si>
    <t>MiniNVR AnyIP 9 — 9/9 (запись/воспроизведение) IP видеокамер любого поддерживаемого производителя.</t>
  </si>
  <si>
    <t>MiniNVR Compact AnyIP 16</t>
  </si>
  <si>
    <t>MiniNVR AnyIP 16 — 16/16 (запись/воспроизведение) IP видеокамер любого поддерживаемого производителя.</t>
  </si>
  <si>
    <t>MiniNVR Compact AF 16</t>
  </si>
  <si>
    <t>MiniNVR AF 16 — 16/16 (запись/воспроизведение) IP видеокамер TRASSIR, TRASSIR Eco, ActiveCam, ActiveCam Eco, HiWatch, Hikvision,Wisenet, Dahua.</t>
  </si>
  <si>
    <t>TRASSIR MiniNVR</t>
  </si>
  <si>
    <r>
      <rPr>
        <b/>
        <sz val="11"/>
        <rFont val="Cambria"/>
        <family val="1"/>
        <charset val="204"/>
      </rPr>
      <t>TRASSIR MiniNVR</t>
    </r>
    <r>
      <rPr>
        <sz val="11"/>
        <color rgb="FF000000"/>
        <rFont val="Cambria"/>
        <family val="1"/>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t>
    </r>
    <r>
      <rPr>
        <b/>
        <sz val="11"/>
        <rFont val="Cambria"/>
        <family val="1"/>
        <charset val="204"/>
      </rPr>
      <t xml:space="preserve"> Установка до 2-х HDD/SSD 3.5"</t>
    </r>
    <r>
      <rPr>
        <sz val="11"/>
        <color rgb="FF000000"/>
        <rFont val="Cambria"/>
        <family val="1"/>
        <charset val="204"/>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</si>
  <si>
    <t>MiniNVR AnyIP 4</t>
  </si>
  <si>
    <t>MiniNVR AnyIP 9</t>
  </si>
  <si>
    <t>MiniNVR AnyIP 16</t>
  </si>
  <si>
    <t>MiniNVR AF 16</t>
  </si>
  <si>
    <t>MiniNVR AF 16 — 16/16 (запись/воспроизведение) IP видеокамер  TRASSIR, TRASSIR Eco, ActiveCam, ActiveCam Eco, HiWatch, Hikvision, Wisenet, Dahua.</t>
  </si>
  <si>
    <t>TRASSIR MiniNVR 4P</t>
  </si>
  <si>
    <r>
      <rPr>
        <b/>
        <sz val="11"/>
        <rFont val="Cambria"/>
        <family val="1"/>
        <charset val="204"/>
      </rPr>
      <t>TRASSIR MiniNVR 4P</t>
    </r>
    <r>
      <rPr>
        <sz val="11"/>
        <color rgb="FF000000"/>
        <rFont val="Cambria"/>
        <family val="1"/>
        <charset val="204"/>
      </rPr>
      <t xml:space="preserve"> — Сетевой видеорегистратор для IP-видеокамер (Standalone NVR) под управлением TRASSIR OS (Linux) с 4-мя портами PoE.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Встроенный PoE инжектор на 4 порта.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(1U, крепления в комплекте). Габариты 440х293.6х44.5 мм.</t>
    </r>
  </si>
  <si>
    <t>MiniNVR AnyIP 4-4P</t>
  </si>
  <si>
    <t>MiniNVR AnyIP 4-4P — 4/4 (запись/воспроизведение, 4 порта PoE) IP видеокамер любого поддерживаемого производителя.</t>
  </si>
  <si>
    <t>MiniNVR AnyIP 9-4P</t>
  </si>
  <si>
    <t>MiniNVR AnyIP 9-4P — 9/9 (запись/воспроизведение, 4 порта PoE) IP видеокамер любого поддерживаемого производителя.</t>
  </si>
  <si>
    <t>MiniNVR AnyIP 16-4P</t>
  </si>
  <si>
    <t>MiniNVR AnyIP 16-4P — 16/16 (запись/воспроизведение, 4 порта PoE) IP видеокамер любого поддерживаемого производителя.</t>
  </si>
  <si>
    <t>MiniNVR AF 16-4P</t>
  </si>
  <si>
    <t>MiniNVR AF 16-4P — 16/16 (запись/воспроизведение, 4 порта PoE) IP видеокамер  TRASSIR, TRASSIR Eco, ActiveCam, ActiveCam Eco, HiWatch, Hikvision, Wisenet, Dahua.</t>
  </si>
  <si>
    <t>ПО MiniNVR
AnyIP 4 - AF 16</t>
  </si>
  <si>
    <t>Профессиональное программное обеспечение TRASSIR (БЕЗ НДС) для расширения сервера MiniNVR AnyIP 4 до MiniNVR AF 16.</t>
  </si>
  <si>
    <t>ПО MiniNVR
AF 16 - AnyIP 9</t>
  </si>
  <si>
    <t>Профессиональное программное обеспечение TRASSIR (БЕЗ НДС) для расширения сервера MiniNVR AF 16 до MiniNVR AnyIP 9.</t>
  </si>
  <si>
    <t>ПО MiniNVR
AnyIP 9 - AnyIP 16</t>
  </si>
  <si>
    <t>Профессиональное программное обеспечение TRASSIR (БЕЗ НДС) для расширения сервера MiniNVR AnyIP 9 до MiniNVR AnyIP 16.</t>
  </si>
  <si>
    <t>ПО AnyIP 2
для MiniNVR и DuoStation</t>
  </si>
  <si>
    <t>ПО AnyIP 2 для MiniNVR и DuoStation - профессиональное программное обеспечение TRASSIR (БЕЗ НДС) для расширения устройств MiniNVR AnyIP 4, MiniNVR AnyIP 9, DuoStation AnyIP 16, DuoStation AnyIP 24, а также замены лицензий в MiniNVR AF16, DuoStation AF32 на 2 любых IP-видеокамеры по лицензии TRASSIR AnyIP.</t>
  </si>
  <si>
    <t>TRASSIR MiniNVR Hybrid</t>
  </si>
  <si>
    <r>
      <rPr>
        <b/>
        <sz val="11"/>
        <rFont val="Cambria"/>
        <family val="1"/>
        <charset val="204"/>
      </rPr>
      <t>TRASSIR MiniNVR Hybrid</t>
    </r>
    <r>
      <rPr>
        <sz val="11"/>
        <color rgb="FF000000"/>
        <rFont val="Cambria"/>
        <family val="1"/>
        <charset val="204"/>
      </rPr>
      <t xml:space="preserve">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r>
  </si>
  <si>
    <t>MiniNVR Hybrid 12</t>
  </si>
  <si>
    <t>TRASSIR Hybrid 12 — любые аналоговые камеры: 8/8 (запись/воспроизведение), AnyIP - IP камеры любого поддерживаемого производителя: 12/12 (запись/воспроизведение), в сумме не более 12/12 камер всех типов (зап./воспр.)</t>
  </si>
  <si>
    <t>MiniNVR Hybrid 18</t>
  </si>
  <si>
    <t>TRASSIR Hybrid 18 — любые аналоговые камеры: 16/16 (запись/воспроизведение), AnyIP - IP камеры любого поддерживаемого производителя: 18/18 (запись/воспроизведение), в сумме не более 18/18 камер всех типов (зап./воспр.)</t>
  </si>
  <si>
    <t>DuoStation - сетевые и гибридные видеорегистраторы на TRASSIR OS (Linux), до 32 видеокамер</t>
  </si>
  <si>
    <t>TRASSIR DuoStation</t>
  </si>
  <si>
    <r>
      <rPr>
        <b/>
        <sz val="11"/>
        <rFont val="Cambria"/>
        <family val="1"/>
        <charset val="204"/>
      </rPr>
      <t>TRASSIR DuoStation</t>
    </r>
    <r>
      <rPr>
        <sz val="11"/>
        <rFont val="Calibri"/>
        <family val="2"/>
        <charset val="204"/>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съемных HDD/SSD 3.5", любой емкости. 2 независимых видео выхода: 1 x HDMI, 1 х VGA. Блок портов USB 2.0 и 3.0. Бесплатный сетевой клиент (в т.ч. мобильные приложения). Поддерживается (приобретается отдельно): TRASSIR PeopleCounter, TRASSIR ActivePOS, TRASSIR ActiveDome и др. Габариты 185 х 185 х 232 мм.</t>
    </r>
  </si>
  <si>
    <t>DuoStation AF 16</t>
  </si>
  <si>
    <t>DuoStation AF 16 — 16/16 (запись/воспроизведение DualStream) IP видеокамер TRASSIR, TRASSIR Eco, ActiveCam, ActiveCam Eco, ActiveCam, ActiveCam Eco, HiWatch, Hikvision, Wisenet, Dahua.</t>
  </si>
  <si>
    <t>DuoStation AnyIP 16</t>
  </si>
  <si>
    <t>DuoStation AnyIP 16 — 16/16 (запись/воспроизведение DualStream) IP видеокамер любого поддерживаемого производителя.</t>
  </si>
  <si>
    <t>DuoStation AnyIP 24</t>
  </si>
  <si>
    <t>DuoStation AnyIP 24 — 24/24 (запись/воспроизведение DualStream) IP видеокамер любого поддерживаемого производителя.</t>
  </si>
  <si>
    <t>DuoStation AnyIP 32</t>
  </si>
  <si>
    <t>DuoStation AnyIP 32 — 32/32 (запись/воспроизведение DualStream) IP видеокамер любого поддерживаемого производителя.</t>
  </si>
  <si>
    <t>DuoStation AF 32</t>
  </si>
  <si>
    <t>DuoStation AF 32 — 32/32 (запись/воспроизведение DualStream) IP видеокамер TRASSIR, TRASSIR Eco, ActiveCam, ActiveCam Eco, ActiveCam, ActiveCam Eco, HiWatch, Hikvision, Wisenet, Dahua.</t>
  </si>
  <si>
    <t>DuoStation AF 32 Hybrid</t>
  </si>
  <si>
    <r>
      <rPr>
        <b/>
        <sz val="11"/>
        <rFont val="Cambria"/>
        <family val="1"/>
        <charset val="204"/>
      </rPr>
      <t>DuoStation AF 32 Hybrid</t>
    </r>
    <r>
      <rPr>
        <sz val="11"/>
        <color rgb="FF000000"/>
        <rFont val="Calibri"/>
        <family val="2"/>
        <charset val="204"/>
      </rPr>
      <t xml:space="preserve"> — 32/32 (запись/воспроизведение DualStream) до 32 IP-видеокамер  TRASSIR, TRASSIR Eco, ActiveCam, ActiveCam Eco, HiWatch, Hikvision,Wisenet, Dahua до 16 аналоговых видеокамер (WD1=960H, 25 кадр/сек, 8 Мбит/сек), в сумме не более 32 видеокамер всех типов</t>
    </r>
  </si>
  <si>
    <t>DuoStation Hybrid 32</t>
  </si>
  <si>
    <r>
      <rPr>
        <b/>
        <sz val="11"/>
        <rFont val="Cambria"/>
        <family val="1"/>
        <charset val="204"/>
      </rPr>
      <t>DuoStation Hybrid 32</t>
    </r>
    <r>
      <rPr>
        <sz val="11"/>
        <color rgb="FF000000"/>
        <rFont val="Calibri"/>
        <family val="2"/>
        <charset val="204"/>
      </rPr>
      <t xml:space="preserve"> — любые аналоговые камеры: 16/16 (запись/воспроизведение), AnyIP - IP камеры любого поддерживаемого производителя: 32/32 (запись/воспроизведение), в сумме не более 32/32 камер всех типов (зап./воспр.)</t>
    </r>
  </si>
  <si>
    <t xml:space="preserve">TRASSIR DuoStation RE
</t>
  </si>
  <si>
    <r>
      <rPr>
        <b/>
        <sz val="11"/>
        <rFont val="Cambria"/>
        <family val="1"/>
        <charset val="204"/>
      </rPr>
      <t>TRASSIR DuoStation RE</t>
    </r>
    <r>
      <rPr>
        <sz val="11"/>
        <color rgb="FF000000"/>
        <rFont val="Cambria"/>
        <family val="1"/>
        <charset val="204"/>
      </rPr>
      <t xml:space="preserve"> — Сетевой видеорегистратор для IP-видеокамер (Standalone NVR) под управлением TRASSIR OS (Linux).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</si>
  <si>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16-RE</t>
  </si>
  <si>
    <t>-</t>
  </si>
  <si>
    <t>DuoStation AF 16-RE — 16/16 (запись/воспроизведение DualStream) IP видеокамер  TRASSIR, TRASSIR Eco, ActiveCam, ActiveCam Eco, HiWatch, Hikvision, Wisenet, Dahua.</t>
  </si>
  <si>
    <t>DuoStation AnyIP 16-RE</t>
  </si>
  <si>
    <t>DuoStation AnyIP 16-RE — 16/16 (запись/воспроизведение DualStream) IP видеокамер любого поддерживаемого производителя.</t>
  </si>
  <si>
    <t>DuoStation AnyIP 24-RE</t>
  </si>
  <si>
    <t>DuoStation AnyIP 24-RE — 24/24 (запись/воспроизведение DualStream) IP видеокамер любого поддерживаемого производителя.</t>
  </si>
  <si>
    <t>DuoStation AnyIP 32-RE</t>
  </si>
  <si>
    <t>DuoStation AnyIP 32-RE — 32/32 (запись/воспроизведение DualStream) IP видеокамер любого поддерживаемого производителя.</t>
  </si>
  <si>
    <t>DuoStation AF 32-RE</t>
  </si>
  <si>
    <t>DuoStation AF 32-RE — 32/32 (запись/воспроизведение DualStream) IP видеокамер  TRASSIR, TRASSIR Eco, ActiveCam, ActiveCam Eco, HiWatch, Hikvision, Wisenet, Dahua.</t>
  </si>
  <si>
    <t xml:space="preserve">TRASSIR DuoStation 16P
</t>
  </si>
  <si>
    <r>
      <rPr>
        <b/>
        <sz val="11"/>
        <rFont val="Cambria"/>
        <family val="1"/>
        <charset val="204"/>
      </rPr>
      <t>TRASSIR DuoStation 16P</t>
    </r>
    <r>
      <rPr>
        <sz val="11"/>
        <color rgb="FF000000"/>
        <rFont val="Cambria"/>
        <family val="1"/>
        <charset val="204"/>
      </rPr>
      <t xml:space="preserve"> — Сетевой видеорегистратор для IP-видеокамер (Standalone NVR) под управлением TRASSIR OS (Linux) </t>
    </r>
    <r>
      <rPr>
        <b/>
        <sz val="11"/>
        <rFont val="Cambria"/>
        <family val="1"/>
        <charset val="204"/>
      </rPr>
      <t>с 16-ю портами PoE</t>
    </r>
    <r>
      <rPr>
        <sz val="11"/>
        <color rgb="FF000000"/>
        <rFont val="Cambria"/>
        <family val="1"/>
        <charset val="204"/>
      </rPr>
      <t xml:space="preserve">.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t>
    </r>
    <r>
      <rPr>
        <b/>
        <sz val="11"/>
        <rFont val="Cambria"/>
        <family val="1"/>
        <charset val="204"/>
      </rPr>
      <t>Встроенный PoE инжектор на 16 портов</t>
    </r>
    <r>
      <rPr>
        <sz val="11"/>
        <color rgb="FF000000"/>
        <rFont val="Cambria"/>
        <family val="1"/>
        <charset val="204"/>
      </rPr>
      <t>.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</si>
  <si>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16-16P</t>
  </si>
  <si>
    <t>DuoStation AF 16-16P — 16/16 (запись/воспроизведение DualStream) IP видеокамер  TRASSIR, TRASSIR Eco, ActiveCam, ActiveCam Eco, HiWatch, Hikvision, Wisenet, Dahua.</t>
  </si>
  <si>
    <t>DuoStation AnyIP 16-16P</t>
  </si>
  <si>
    <t>DuoStation AnyIP 16-16P — 16/16 (запись/воспроизведение DualStream) IP видеокамер любого поддерживаемого производителя.</t>
  </si>
  <si>
    <t>DuoStation AnyIP 24-16P</t>
  </si>
  <si>
    <t>DuoStation AnyIP 24-16P — 24/24 (запись/воспроизведение DualStream) IP видеокамер любого поддерживаемого производителя.</t>
  </si>
  <si>
    <t>DuoStation AnyIP 32-16P</t>
  </si>
  <si>
    <t>DuoStation AnyIP 32-16P — 32/32 (запись/воспроизведение DualStream) IP видеокамер любого поддерживаемого производителя.</t>
  </si>
  <si>
    <t>DuoStation AF 32-16P</t>
  </si>
  <si>
    <t>DuoStation AF 32-16P — 32/32 (запись/воспроизведение DualStream) IP видеокамер  TRASSIR, TRASSIR Eco, ActiveCam, ActiveCam Eco, HiWatch, Hikvision, Wisenet, Dahua.</t>
  </si>
  <si>
    <t>ПО DuoStation
AF 16 - AF 32</t>
  </si>
  <si>
    <t>Профессиональное программное обеспечение TRASSIR (БЕЗ НДС) для расширения сервера DuoStation AF 16 до DuoStation AF 32.</t>
  </si>
  <si>
    <t>ПО DuoStation
AF 32 - AnyIP 16</t>
  </si>
  <si>
    <t>Профессиональное программное обеспечение TRASSIR (БЕЗ НДС) для расширения сервера DuoStation AF 32 до DuoStation AnyIP 16 (AF 32 Hybrid).</t>
  </si>
  <si>
    <t>ПО DuoStation
AnyIP 16 - AnyIP 24</t>
  </si>
  <si>
    <t>Профессиональное программное обеспечение TRASSIR (БЕЗ НДС) для расширения сервера DuoStation AnyIP 16 до DuoStation AnyIP 24.</t>
  </si>
  <si>
    <t>ПО DuoStation
AnyIP 24 - AnyIP 32</t>
  </si>
  <si>
    <t>Профессиональное программное обеспечение TRASSIR (БЕЗ НДС) для расширения сервера DuoStation AnyIP 24 до DuoStation AnyIP 32.</t>
  </si>
  <si>
    <t>ПО DuoStation
AnyIP 32 - Hybrid 32</t>
  </si>
  <si>
    <t>Профессиональное программное обеспечение TRASSIR (БЕЗ НДС) для расширения сервера DuoStation AnyIP 32 до DuoStation Hybrid 32. Плата видеозахвата в подарок.</t>
  </si>
  <si>
    <t>DuoStation Pro, QuattroStation, QuattroStation Pro - сетевые видеорегистраторы на TRASSIR OS (Linux), до 32-128 видеокамер</t>
  </si>
  <si>
    <t>TRASSIR DuoStation Pro</t>
  </si>
  <si>
    <r>
      <rPr>
        <b/>
        <sz val="11"/>
        <rFont val="Cambria"/>
        <family val="1"/>
        <charset val="204"/>
      </rPr>
      <t>TRASSIR DuoStation Pro</t>
    </r>
    <r>
      <rPr>
        <sz val="11"/>
        <rFont val="Cambria"/>
        <family val="1"/>
        <charset val="204"/>
      </rPr>
      <t xml:space="preserve"> — Сетевой видеорегистратор для IP-видеокамер (Standalone NVR) под управлением TRASSIR OS (Linux) с расширенной поддержкой видеоаналитики. Регистрация и воспроизведение до 32 IP-видеокамер (лицензии для подключения IP-видеокамер приобретаются отдельно), при наличии DualStream (суммарный поток до 512 Мбит/сек). Установка до 4-х съемных HDD/SSD 3.5", любой емкости. Без HDD в комплекте. TRASSIR Failover в подарок. 2 независимых видео выхода. USB 3.0. Бесплатный сетевой клиент (в т.ч. мобильные приложения). Поддерживается (приобретается отдельно): </t>
    </r>
    <r>
      <rPr>
        <b/>
        <sz val="11"/>
        <rFont val="Cambria"/>
        <family val="1"/>
        <charset val="204"/>
      </rPr>
      <t>TRASSIR Face Detector, TRASSIR Face Search, TRASSIR Face Recognition, TRASSIR SIMT (TRASSIR ActiveSearch+, TRASSIR ActiveDome+), AutoTRASSIR, TRASSIR PeopleCounter, TRASSIR ActivePOS</t>
    </r>
    <r>
      <rPr>
        <sz val="11"/>
        <rFont val="Cambria"/>
        <family val="1"/>
        <charset val="204"/>
      </rPr>
      <t xml:space="preserve"> и др. Габариты 315x208x198 мм.</t>
    </r>
  </si>
  <si>
    <t>TRASSIR QuattroStation</t>
  </si>
  <si>
    <r>
      <rPr>
        <b/>
        <sz val="11"/>
        <rFont val="Cambria"/>
        <family val="1"/>
        <charset val="204"/>
      </rPr>
      <t>TRASSIR QuattroStation</t>
    </r>
    <r>
      <rPr>
        <sz val="11"/>
        <rFont val="Cambria"/>
        <family val="1"/>
        <charset val="204"/>
      </rPr>
      <t xml:space="preserve"> — Сетевой видеорегистратор для  IP-видеокамер (Standalone NVR) под управлением TRASSIR OS (Linux). Регистрация, воспроизведение </t>
    </r>
    <r>
      <rPr>
        <b/>
        <sz val="11"/>
        <rFont val="Cambria"/>
        <family val="1"/>
        <charset val="204"/>
      </rPr>
      <t>до 64 IP-видеокамер</t>
    </r>
    <r>
      <rPr>
        <sz val="11"/>
        <rFont val="Cambria"/>
        <family val="1"/>
        <charset val="204"/>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2 независимых видео выхода: 1 x VGA, 1 x DVI/HDMI, подключение VGA через переходник DVI-VGA. 2 сетевых адаптера 1 Гбит/сек. Поддерживается (приобретается отдельно) :</t>
    </r>
    <r>
      <rPr>
        <b/>
        <sz val="11"/>
        <rFont val="Cambria"/>
        <family val="1"/>
        <charset val="204"/>
      </rPr>
      <t xml:space="preserve"> TRASSIR Face Detector, TRASSIR Face Search, TRASSIR Face Recognition, TRASSIR SIMT (TRASSIR ActiveSearch+, TRASSIR ActiveDome+), AutoTRASSIR, TRASSIR PeopleCounter, TRASSIR ActivePOS</t>
    </r>
    <r>
      <rPr>
        <sz val="11"/>
        <rFont val="Cambria"/>
        <family val="1"/>
        <charset val="204"/>
      </rPr>
      <t xml:space="preserve"> и др. Крепление в 19'' стойку, 4U, салазки в комплекте. Габариты 550 х 430 х 176 мм</t>
    </r>
  </si>
  <si>
    <t>TRASSIR QuattroStation 2U</t>
  </si>
  <si>
    <r>
      <rPr>
        <b/>
        <sz val="11"/>
        <rFont val="Cambria"/>
        <family val="1"/>
        <charset val="204"/>
      </rPr>
      <t>TRASSIR QuattroStation 2U</t>
    </r>
    <r>
      <rPr>
        <sz val="11"/>
        <rFont val="Cambria"/>
        <family val="1"/>
        <charset val="204"/>
      </rPr>
      <t xml:space="preserve"> — Cетевой видеорегистратор (Standalone NVR) под управлением TRASSIR OS (Linux). Регистрация, воспроизведение </t>
    </r>
    <r>
      <rPr>
        <b/>
        <sz val="11"/>
        <rFont val="Cambria"/>
        <family val="1"/>
        <charset val="204"/>
      </rPr>
      <t>до 64 IP-видеокамер</t>
    </r>
    <r>
      <rPr>
        <sz val="11"/>
        <rFont val="Cambria"/>
        <family val="1"/>
        <charset val="204"/>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3 видео выхода: 2 x HDMI, 1 x VGA. 2 x USB 2.0, 1 x USB  3.0 Поддерживается (приобретается отдельно) :</t>
    </r>
    <r>
      <rPr>
        <b/>
        <sz val="11"/>
        <rFont val="Cambria"/>
        <family val="1"/>
        <charset val="204"/>
      </rPr>
      <t xml:space="preserve"> TRASSIR Face Detector, TRASSIR Face Search, TRASSIR Face Recognition, TRASSIR SIMT (TRASSIR ActiveSearch+, TRASSIR ActiveDome+), AutoTRASSIR, TRASSIR PeopleCounter, TRASSIR ActivePOS</t>
    </r>
    <r>
      <rPr>
        <sz val="11"/>
        <rFont val="Cambria"/>
        <family val="1"/>
        <charset val="204"/>
      </rPr>
      <t xml:space="preserve"> и др. Крепление в 19'' стойку, 2U, салазки в комплекте. Габариты 450 x 440 x 90 мм.</t>
    </r>
  </si>
  <si>
    <t>TRASSIR QuattroStation Pro</t>
  </si>
  <si>
    <r>
      <rPr>
        <b/>
        <sz val="11"/>
        <rFont val="Cambria"/>
        <family val="1"/>
        <charset val="204"/>
      </rPr>
      <t>TRASSIR QuattroStation Pro</t>
    </r>
    <r>
      <rPr>
        <sz val="11"/>
        <rFont val="Cambria"/>
        <family val="1"/>
        <charset val="204"/>
      </rPr>
      <t xml:space="preserve"> — Гибридный сетевой видеорегистратор для аналоговых и IP-видеокамер (Standalone NVR) под управлением TRASSIR OS (Linux). Регистрация, воспроизведение </t>
    </r>
    <r>
      <rPr>
        <b/>
        <sz val="11"/>
        <rFont val="Cambria"/>
        <family val="1"/>
        <charset val="204"/>
      </rPr>
      <t>до 128 IP-видеокамер</t>
    </r>
    <r>
      <rPr>
        <sz val="11"/>
        <rFont val="Cambria"/>
        <family val="1"/>
        <charset val="204"/>
      </rPr>
      <t xml:space="preserve"> любого поддерживаемого производителя (лицензии для подключения IP-видеокамер приобретаются отдельно), при наличии DualStream (суммарный поток до 700 Мбит/сек). До 8-ми съёмных HDD/SSD 3.5" любой емкости. Без HDD в комплекте. TRASSIR Failover в подарок. 4 видеовыхода на мониторы 2 x DVI-D, 2 x HDMI. 2 сетевых адаптера 1 Гбит/сек. Поддерживается (приобретается отдельно) : </t>
    </r>
    <r>
      <rPr>
        <b/>
        <sz val="11"/>
        <rFont val="Cambria"/>
        <family val="1"/>
        <charset val="204"/>
      </rPr>
      <t>TRASSIR Face Detector, TRASSIR Face Search, TRASSIR Face Recognition, TRASSIR SIMT (TRASSIR ActiveSearch+, TRASSIR ActiveDome+), AutoTRASSIR, TRASSIR PeopleCounter, TRASSIR ActivePOS</t>
    </r>
    <r>
      <rPr>
        <sz val="11"/>
        <rFont val="Cambria"/>
        <family val="1"/>
        <charset val="204"/>
      </rPr>
      <t xml:space="preserve"> и др. Крепление в 19'' стойку, 2U, салазки в комплекте. Габариты 487х90х690 мм.</t>
    </r>
  </si>
  <si>
    <t>UltraStation - сетевые видеорегистраторы повышенной надежности, до 64-256 видеокамер</t>
  </si>
  <si>
    <t>TRASSIR UltraStation 16/3</t>
  </si>
  <si>
    <r>
      <rPr>
        <b/>
        <sz val="11"/>
        <rFont val="Cambria"/>
        <family val="1"/>
        <charset val="204"/>
      </rPr>
      <t>TRASSIR UltraStation 16/3</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35,47 Тб (реальный объём) в комплекте (16 дисков по 3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</si>
  <si>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16/4</t>
  </si>
  <si>
    <r>
      <rPr>
        <b/>
        <sz val="11"/>
        <rFont val="Cambria"/>
        <family val="1"/>
        <charset val="204"/>
      </rPr>
      <t>TRASSIR UltraStation 16/4</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47,29 Тб (реальный объём) в комплекте (16 дисков по 4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</si>
  <si>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24/3</t>
  </si>
  <si>
    <r>
      <rPr>
        <b/>
        <sz val="11"/>
        <rFont val="Cambria"/>
        <family val="1"/>
        <charset val="204"/>
      </rPr>
      <t>TRASSIR UltraStation 24/3</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1"/>
        <rFont val="Cambria"/>
        <family val="1"/>
        <charset val="204"/>
      </rPr>
      <t>Запись до 256 каналов</t>
    </r>
    <r>
      <rPr>
        <sz val="11"/>
        <color rgb="FF000000"/>
        <rFont val="Cambria"/>
        <family val="1"/>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57,29 Тб (реальный объём) в комплекте (24 диска по 3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</si>
  <si>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24/4</t>
  </si>
  <si>
    <r>
      <rPr>
        <b/>
        <sz val="11"/>
        <rFont val="Cambria"/>
        <family val="1"/>
        <charset val="204"/>
      </rPr>
      <t>TRASSIR UltraStation 24/4</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1"/>
        <rFont val="Cambria"/>
        <family val="1"/>
        <charset val="204"/>
      </rPr>
      <t>Запись до 256 каналов</t>
    </r>
    <r>
      <rPr>
        <sz val="11"/>
        <color rgb="FF000000"/>
        <rFont val="Cambria"/>
        <family val="1"/>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76,39 Тб (реальный объём) в комплекте (24 диска по 4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</si>
  <si>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24/6</t>
  </si>
  <si>
    <r>
      <rPr>
        <b/>
        <sz val="11"/>
        <rFont val="Cambria"/>
        <family val="1"/>
        <charset val="204"/>
      </rPr>
      <t>TRASSIR UltraStation 24/6</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1"/>
        <rFont val="Cambria"/>
        <family val="1"/>
        <charset val="204"/>
      </rPr>
      <t>Запись до 256 каналов</t>
    </r>
    <r>
      <rPr>
        <sz val="11"/>
        <color rgb="FF000000"/>
        <rFont val="Cambria"/>
        <family val="1"/>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114,6 Тб (реальный объём) в комплекте (24 диска по 6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</si>
  <si>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16/3 SE</t>
  </si>
  <si>
    <r>
      <rPr>
        <b/>
        <sz val="11"/>
        <rFont val="Cambria"/>
        <family val="1"/>
        <charset val="204"/>
      </rPr>
      <t>TRASSIR UltraStation 16/3 SE</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35,47 Тб (реальный объём) в комплекте (16 серверных  дисков по 3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</si>
  <si>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16/4 SE</t>
  </si>
  <si>
    <r>
      <rPr>
        <b/>
        <sz val="11"/>
        <rFont val="Cambria"/>
        <family val="1"/>
        <charset val="204"/>
      </rPr>
      <t>TRASSIR UltraStation 16/4 SE</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47,29 Тб (реальный объём) в комплекте (16 серверных дисков по 4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Retail Pro,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</si>
  <si>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24/3 SE</t>
  </si>
  <si>
    <r>
      <rPr>
        <b/>
        <sz val="11"/>
        <rFont val="Cambria"/>
        <family val="1"/>
        <charset val="204"/>
      </rPr>
      <t>TRASSIR UltraStation 24/3 SE</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1"/>
        <rFont val="Cambria"/>
        <family val="1"/>
        <charset val="204"/>
      </rPr>
      <t>Запись до 256 каналов</t>
    </r>
    <r>
      <rPr>
        <sz val="11"/>
        <color rgb="FF000000"/>
        <rFont val="Cambria"/>
        <family val="1"/>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57,29 Тб (реальный объём) в комплекте (24 серверных диска по 3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</si>
  <si>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24/4 SE</t>
  </si>
  <si>
    <r>
      <rPr>
        <b/>
        <sz val="11"/>
        <rFont val="Cambria"/>
        <family val="1"/>
        <charset val="204"/>
      </rPr>
      <t>TRASSIR UltraStation 24/4 SE</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1"/>
        <rFont val="Cambria"/>
        <family val="1"/>
        <charset val="204"/>
      </rPr>
      <t>Запись до 256 каналов</t>
    </r>
    <r>
      <rPr>
        <sz val="11"/>
        <color rgb="FF000000"/>
        <rFont val="Cambria"/>
        <family val="1"/>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1"/>
        <rFont val="Cambria"/>
        <family val="1"/>
        <charset val="204"/>
      </rPr>
      <t>Архив 76,39 Тб (реальный объём) в комплекте (24 серверных диска по 4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</si>
  <si>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36/6 SE AnyIP 128</t>
  </si>
  <si>
    <r>
      <rPr>
        <b/>
        <sz val="11"/>
        <rFont val="Cambria"/>
        <family val="1"/>
        <charset val="204"/>
      </rPr>
      <t>TRASSIR UltraStation 36/6 SE AnyIP 128</t>
    </r>
    <r>
      <rPr>
        <sz val="11"/>
        <color rgb="FF000000"/>
        <rFont val="Cambria"/>
        <family val="1"/>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1"/>
        <rFont val="Cambria"/>
        <family val="1"/>
        <charset val="204"/>
      </rPr>
      <t>Запись до 256 каналов</t>
    </r>
    <r>
      <rPr>
        <sz val="11"/>
        <color rgb="FF000000"/>
        <rFont val="Cambria"/>
        <family val="1"/>
        <charset val="204"/>
      </rPr>
      <t xml:space="preserve">, воспроизведение и отображение 128 каналов (25 к/с на канал, любое разрешение, суммарный битрейт 700 Мбит/сек). </t>
    </r>
    <r>
      <rPr>
        <b/>
        <sz val="11"/>
        <rFont val="Cambria"/>
        <family val="1"/>
        <charset val="204"/>
      </rPr>
      <t>128 лицензий TRASSIR AnyIP в комплекте</t>
    </r>
    <r>
      <rPr>
        <sz val="11"/>
        <color rgb="FF000000"/>
        <rFont val="Cambria"/>
        <family val="1"/>
        <charset val="204"/>
      </rPr>
      <t xml:space="preserve">. Воспроизведение и отображение на 2х мониторах (2 независимых видеовыхода: 1 x VGA, 1 x DVI/HDMI). Бесплатные сетевые клиенты и мобильные приложения. </t>
    </r>
    <r>
      <rPr>
        <b/>
        <sz val="11"/>
        <rFont val="Cambria"/>
        <family val="1"/>
        <charset val="204"/>
      </rPr>
      <t>Архив 180,08 Тб (реальный объём) в комплекте (36 серверных дисков по 6 Тб), HotSwap (горячая замена), работают в режиме массива RAID 5</t>
    </r>
    <r>
      <rPr>
        <sz val="11"/>
        <color rgb="FF000000"/>
        <rFont val="Cambria"/>
        <family val="1"/>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</si>
  <si>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Дисковые полки UltraStorage для UltraStation с предустановленными HDD</t>
  </si>
  <si>
    <t>TRASSIR UltraStorage 16/3</t>
  </si>
  <si>
    <r>
      <rPr>
        <b/>
        <sz val="11"/>
        <rFont val="Cambria"/>
        <family val="1"/>
        <charset val="204"/>
      </rPr>
      <t>TRASSIR UltraStorage 16/3</t>
    </r>
    <r>
      <rPr>
        <sz val="11"/>
        <color rgb="FF000000"/>
        <rFont val="Cambria"/>
        <family val="1"/>
        <charset val="204"/>
      </rPr>
      <t xml:space="preserve"> - дополнительная дисковая полка для TRASSIR UltraStation. Архив 35,47 Тб (реальный объём) в комплекте (16 дисков по 3 Tб). Подключение через miniSAS и интерфейсный кабели (в комплекте).</t>
    </r>
  </si>
  <si>
    <t>TRASSIR UltraStorage 16/4</t>
  </si>
  <si>
    <r>
      <rPr>
        <b/>
        <sz val="11"/>
        <rFont val="Cambria"/>
        <family val="1"/>
        <charset val="204"/>
      </rPr>
      <t>TRASSIR UltraStorage 16/4</t>
    </r>
    <r>
      <rPr>
        <sz val="11"/>
        <color rgb="FF000000"/>
        <rFont val="Cambria"/>
        <family val="1"/>
        <charset val="204"/>
      </rPr>
      <t xml:space="preserve"> - дополнительная дисковая полка для TRASSIR UltraStation. Архив 47,29 Тб (реальный объём) в комплекте (16 дисков по 4 Tб). Подключение через miniSAS и интерфейсный кабели (в комплекте).</t>
    </r>
  </si>
  <si>
    <t>TRASSIR UltraStorage 24/4</t>
  </si>
  <si>
    <r>
      <rPr>
        <b/>
        <sz val="11"/>
        <rFont val="Cambria"/>
        <family val="1"/>
        <charset val="204"/>
      </rPr>
      <t>TRASSIR UltraStorage 24/4</t>
    </r>
    <r>
      <rPr>
        <sz val="11"/>
        <color rgb="FF000000"/>
        <rFont val="Cambria"/>
        <family val="1"/>
        <charset val="204"/>
      </rPr>
      <t xml:space="preserve"> - дополнительная дисковая полка для TRASSIR UltraStation. Архив 76,39 Тб (реальный объём) в комплекте (24 диска по 4 Tб). Подключение через miniSAS и интерфейсный кабели (в комплекте).</t>
    </r>
  </si>
  <si>
    <t>TRASSIR UltraStorage 24/6</t>
  </si>
  <si>
    <r>
      <rPr>
        <b/>
        <sz val="11"/>
        <rFont val="Cambria"/>
        <family val="1"/>
        <charset val="204"/>
      </rPr>
      <t>TRASSIR UltraStorage 24/6</t>
    </r>
    <r>
      <rPr>
        <sz val="11"/>
        <color rgb="FF000000"/>
        <rFont val="Cambria"/>
        <family val="1"/>
        <charset val="204"/>
      </rPr>
      <t xml:space="preserve"> - дополнительная дисковая полка для TRASSIR UltraStation. Архив 114,6 Тб (реальный объём) в комплекте (24 диска по 6 Tб). Подключение через miniSAS и интерфейсный кабели (в комплекте).</t>
    </r>
  </si>
  <si>
    <t>TRASSIR UltraStorage  24/6 SE</t>
  </si>
  <si>
    <r>
      <rPr>
        <b/>
        <sz val="11"/>
        <rFont val="Cambria"/>
        <family val="1"/>
        <charset val="204"/>
      </rPr>
      <t>TRASSIR UltraStorage 24/6 SE</t>
    </r>
    <r>
      <rPr>
        <sz val="11"/>
        <color rgb="FF000000"/>
        <rFont val="Cambria"/>
        <family val="1"/>
        <charset val="204"/>
      </rPr>
      <t xml:space="preserve"> - дополнительная дисковая полка для TRASSIR UltraStation. Архив 114,6 Тб (реальный объём) в комплекте (24 серверных диска по 6 Tб). Подключение через miniSAS и интерфейсный кабели (в комплекте). </t>
    </r>
  </si>
  <si>
    <t>Фото</t>
  </si>
  <si>
    <t>IP</t>
  </si>
  <si>
    <t>Гарантийный срок на все оборудование HiWatch 2 года!</t>
  </si>
  <si>
    <t>Цены включают НДС.</t>
  </si>
  <si>
    <t>Наименование</t>
  </si>
  <si>
    <t>IP-ВИДЕОКАМЕРЫ</t>
  </si>
  <si>
    <t xml:space="preserve">IP-видеокамеры с разрешением 1Мп  </t>
  </si>
  <si>
    <t>DS-I100 (2.8 mm)</t>
  </si>
  <si>
    <t>Видеокамера</t>
  </si>
  <si>
    <r>
      <rPr>
        <b/>
        <sz val="9"/>
        <rFont val="Arial"/>
        <family val="2"/>
        <charset val="204"/>
      </rP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</si>
  <si>
    <t>DS-I100 (4 mm)</t>
  </si>
  <si>
    <r>
      <rPr>
        <b/>
        <sz val="9"/>
        <rFont val="Arial"/>
        <family val="2"/>
        <charset val="204"/>
      </rP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</si>
  <si>
    <t>DS-I100 (6 mm)</t>
  </si>
  <si>
    <r>
      <rPr>
        <b/>
        <sz val="9"/>
        <rFont val="Arial"/>
        <family val="2"/>
        <charset val="204"/>
      </rP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</si>
  <si>
    <t>DS-I102 (2.8 mm)</t>
  </si>
  <si>
    <r>
      <rPr>
        <b/>
        <sz val="10"/>
        <rFont val="Calibri"/>
        <family val="2"/>
        <charset val="204"/>
      </rPr>
      <t>DS-I102 (2.8 mm) - 1Мп</t>
    </r>
    <r>
      <rPr>
        <sz val="10"/>
        <color rgb="FF000000"/>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</si>
  <si>
    <t>DS-I102 (4 mm)</t>
  </si>
  <si>
    <r>
      <rPr>
        <b/>
        <sz val="10"/>
        <rFont val="Calibri"/>
        <family val="2"/>
        <charset val="204"/>
      </rPr>
      <t>DS-I102 (4 mm) - 1Мп</t>
    </r>
    <r>
      <rPr>
        <sz val="10"/>
        <color rgb="FF000000"/>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</si>
  <si>
    <t>DS-I102 (6 mm)</t>
  </si>
  <si>
    <r>
      <rPr>
        <b/>
        <sz val="10"/>
        <rFont val="Calibri"/>
        <family val="2"/>
        <charset val="204"/>
      </rPr>
      <t>DS-I102 (6 mm) - 1Мп</t>
    </r>
    <r>
      <rPr>
        <sz val="10"/>
        <color rgb="FF000000"/>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</si>
  <si>
    <t>DS-I103 (2.8 mm)</t>
  </si>
  <si>
    <r>
      <rPr>
        <b/>
        <sz val="10"/>
        <rFont val="Calibri"/>
        <family val="2"/>
        <charset val="204"/>
      </rPr>
      <t>DS-I103 (2.8 mm) - 1Мп</t>
    </r>
    <r>
      <rPr>
        <sz val="10"/>
        <color rgb="FF000000"/>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</si>
  <si>
    <t>DS-I103 (4 mm)</t>
  </si>
  <si>
    <r>
      <rPr>
        <b/>
        <sz val="10"/>
        <rFont val="Calibri"/>
        <family val="2"/>
        <charset val="204"/>
      </rPr>
      <t>DS-I103 (4 mm) - 1Мп</t>
    </r>
    <r>
      <rPr>
        <sz val="10"/>
        <color rgb="FF000000"/>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</si>
  <si>
    <t>DS-I103 (6 mm)</t>
  </si>
  <si>
    <r>
      <rPr>
        <b/>
        <sz val="10"/>
        <rFont val="Calibri"/>
        <family val="2"/>
        <charset val="204"/>
      </rPr>
      <t xml:space="preserve">DS-I103 (6 mm) - 1Мп </t>
    </r>
    <r>
      <rPr>
        <sz val="10"/>
        <color rgb="FF000000"/>
        <rFont val="Calibri"/>
        <family val="2"/>
        <charset val="204"/>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</si>
  <si>
    <t>DS-I110 (4 mm)</t>
  </si>
  <si>
    <t>Распродажа складского остатка!
Выгода до 60%</t>
  </si>
  <si>
    <r>
      <rPr>
        <b/>
        <sz val="10"/>
        <rFont val="Calibri"/>
        <family val="2"/>
        <charset val="204"/>
      </rPr>
      <t>DS-I110 (4 mm) - 1Мп</t>
    </r>
    <r>
      <rPr>
        <sz val="10"/>
        <color rgb="FF000000"/>
        <rFont val="Calibri"/>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rgb="FFCC0000"/>
        <rFont val="Calibri"/>
        <family val="2"/>
        <charset val="204"/>
      </rPr>
      <t>Замена на DS-I100 (4 mm)</t>
    </r>
  </si>
  <si>
    <t>DS-I110 (6 mm)</t>
  </si>
  <si>
    <r>
      <rPr>
        <b/>
        <sz val="10"/>
        <rFont val="Calibri"/>
        <family val="2"/>
        <charset val="204"/>
      </rPr>
      <t>DS-I110 (6 mm) - 1Мп</t>
    </r>
    <r>
      <rPr>
        <sz val="10"/>
        <color rgb="FF000000"/>
        <rFont val="Calibri"/>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rgb="FFCC0000"/>
        <rFont val="Calibri"/>
        <family val="2"/>
        <charset val="204"/>
      </rPr>
      <t>Замена на DS-I100 (6 mm)</t>
    </r>
  </si>
  <si>
    <t>DS-I113 (2.8 mm)</t>
  </si>
  <si>
    <r>
      <rPr>
        <b/>
        <sz val="10"/>
        <rFont val="Calibri"/>
        <family val="2"/>
        <charset val="204"/>
      </rPr>
      <t>DS-I113 (2.8 mm) - 1Мп</t>
    </r>
    <r>
      <rPr>
        <sz val="10"/>
        <color rgb="FF000000"/>
        <rFont val="Calibri"/>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</si>
  <si>
    <t>DS-I113 (4 mm)</t>
  </si>
  <si>
    <r>
      <rPr>
        <b/>
        <sz val="10"/>
        <rFont val="Calibri"/>
        <family val="2"/>
        <charset val="204"/>
      </rPr>
      <t>DS-I113 (4 mm) - 1Мп</t>
    </r>
    <r>
      <rPr>
        <sz val="10"/>
        <color rgb="FF000000"/>
        <rFont val="Calibri"/>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</si>
  <si>
    <t>DS-I113 (6 mm)</t>
  </si>
  <si>
    <r>
      <rPr>
        <b/>
        <sz val="10"/>
        <rFont val="Calibri"/>
        <family val="2"/>
        <charset val="204"/>
      </rPr>
      <t>DS-I113 (6 mm) - 1Мп</t>
    </r>
    <r>
      <rPr>
        <sz val="10"/>
        <color rgb="FF000000"/>
        <rFont val="Calibri"/>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</si>
  <si>
    <t>DS-I114 (2.8 mm)</t>
  </si>
  <si>
    <r>
      <rPr>
        <b/>
        <sz val="10"/>
        <rFont val="Calibri"/>
        <family val="2"/>
        <charset val="204"/>
      </rPr>
      <t>DS-I114 (2.8 mm) - 1Мп</t>
    </r>
    <r>
      <rPr>
        <sz val="10"/>
        <color rgb="FF000000"/>
        <rFont val="Calibri"/>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</si>
  <si>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(4 mm)</t>
  </si>
  <si>
    <r>
      <rPr>
        <b/>
        <sz val="10"/>
        <rFont val="Calibri"/>
        <family val="2"/>
        <charset val="204"/>
      </rPr>
      <t>DS-I114 (4 mm) - 1Мп</t>
    </r>
    <r>
      <rPr>
        <sz val="10"/>
        <color rgb="FF000000"/>
        <rFont val="Calibri"/>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</si>
  <si>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(6 mm)</t>
  </si>
  <si>
    <r>
      <rPr>
        <b/>
        <sz val="10"/>
        <rFont val="Calibri"/>
        <family val="2"/>
        <charset val="204"/>
      </rPr>
      <t>DS-I114 (6 mm) - 1Мп</t>
    </r>
    <r>
      <rPr>
        <sz val="10"/>
        <color rgb="FF000000"/>
        <rFont val="Calibri"/>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</si>
  <si>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(2.8 mm)</t>
  </si>
  <si>
    <r>
      <rPr>
        <b/>
        <sz val="10"/>
        <rFont val="Calibri"/>
        <family val="2"/>
        <charset val="204"/>
      </rPr>
      <t>DS-I114W (2.8 mm) - 1Мп</t>
    </r>
    <r>
      <rPr>
        <sz val="10"/>
        <color rgb="FF000000"/>
        <rFont val="Calibri"/>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</si>
  <si>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(4 mm)</t>
  </si>
  <si>
    <r>
      <rPr>
        <b/>
        <sz val="10"/>
        <rFont val="Calibri"/>
        <family val="2"/>
        <charset val="204"/>
      </rPr>
      <t>DS-I114W (4 mm) - 1Мп</t>
    </r>
    <r>
      <rPr>
        <sz val="10"/>
        <color rgb="FF000000"/>
        <rFont val="Calibri"/>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</si>
  <si>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(6 mm)</t>
  </si>
  <si>
    <r>
      <rPr>
        <b/>
        <sz val="10"/>
        <rFont val="Calibri"/>
        <family val="2"/>
        <charset val="204"/>
      </rPr>
      <t>DS-I114W (6 mm) - 1Мп</t>
    </r>
    <r>
      <rPr>
        <sz val="10"/>
        <color rgb="FF000000"/>
        <rFont val="Calibri"/>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</si>
  <si>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 xml:space="preserve">IP-видеокамеры с разрешением 1,3Мп  </t>
  </si>
  <si>
    <t>DS-I120 (4 mm)</t>
  </si>
  <si>
    <r>
      <rPr>
        <b/>
        <sz val="10"/>
        <rFont val="Calibri"/>
        <family val="2"/>
        <charset val="204"/>
      </rPr>
      <t>DS-I120 (4 mm) - 1,3Мп</t>
    </r>
    <r>
      <rPr>
        <sz val="10"/>
        <color rgb="FF000000"/>
        <rFont val="Calibri"/>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</si>
  <si>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(6 mm)</t>
  </si>
  <si>
    <r>
      <rPr>
        <b/>
        <sz val="10"/>
        <rFont val="Calibri"/>
        <family val="2"/>
        <charset val="204"/>
      </rPr>
      <t>DS-I120 (6 mm) - 1,3Мп</t>
    </r>
    <r>
      <rPr>
        <sz val="10"/>
        <color rgb="FF000000"/>
        <rFont val="Calibri"/>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</si>
  <si>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(8 mm)</t>
  </si>
  <si>
    <r>
      <rPr>
        <b/>
        <sz val="10"/>
        <rFont val="Calibri"/>
        <family val="2"/>
        <charset val="204"/>
      </rPr>
      <t>DS-I120 (8 mm) - 1,3Мп</t>
    </r>
    <r>
      <rPr>
        <sz val="10"/>
        <color rgb="FF000000"/>
        <rFont val="Calibri"/>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</si>
  <si>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(12 mm)</t>
  </si>
  <si>
    <r>
      <rPr>
        <b/>
        <sz val="10"/>
        <rFont val="Calibri"/>
        <family val="2"/>
        <charset val="204"/>
      </rPr>
      <t>DS-I120 (12 mm) - 1,3Мп</t>
    </r>
    <r>
      <rPr>
        <sz val="10"/>
        <color rgb="FF000000"/>
        <rFont val="Calibri"/>
        <family val="2"/>
        <charset val="204"/>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</si>
  <si>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DS-I122 (2.8 mm)</t>
  </si>
  <si>
    <r>
      <rPr>
        <b/>
        <sz val="10"/>
        <rFont val="Calibri"/>
        <family val="2"/>
        <charset val="204"/>
      </rPr>
      <t>DS-I122 (2.8 mm) - 1,3Мп</t>
    </r>
    <r>
      <rPr>
        <sz val="10"/>
        <color rgb="FF000000"/>
        <rFont val="Calibri"/>
        <family val="2"/>
        <charset val="204"/>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</si>
  <si>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(4 mm)</t>
  </si>
  <si>
    <r>
      <rPr>
        <b/>
        <sz val="10"/>
        <rFont val="Calibri"/>
        <family val="2"/>
        <charset val="204"/>
      </rPr>
      <t>DS-I122 (4 mm) - 1,3Мп</t>
    </r>
    <r>
      <rPr>
        <sz val="10"/>
        <color rgb="FF000000"/>
        <rFont val="Calibri"/>
        <family val="2"/>
        <charset val="204"/>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</si>
  <si>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(6 mm)</t>
  </si>
  <si>
    <r>
      <rPr>
        <b/>
        <sz val="10"/>
        <rFont val="Calibri"/>
        <family val="2"/>
        <charset val="204"/>
      </rPr>
      <t>DS-I122 (6 mm) - 1,3Мп</t>
    </r>
    <r>
      <rPr>
        <sz val="10"/>
        <color rgb="FF000000"/>
        <rFont val="Calibri"/>
        <family val="2"/>
        <charset val="204"/>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</si>
  <si>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(8 mm)</t>
  </si>
  <si>
    <r>
      <rPr>
        <b/>
        <sz val="10"/>
        <rFont val="Calibri"/>
        <family val="2"/>
        <charset val="204"/>
      </rPr>
      <t>DS-I122 (8 mm) - 1,3Мп</t>
    </r>
    <r>
      <rPr>
        <sz val="10"/>
        <color rgb="FF000000"/>
        <rFont val="Calibri"/>
        <family val="2"/>
        <charset val="204"/>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</si>
  <si>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(12 mm)</t>
  </si>
  <si>
    <r>
      <rPr>
        <b/>
        <sz val="10"/>
        <rFont val="Calibri"/>
        <family val="2"/>
        <charset val="204"/>
      </rPr>
      <t>DS-I122 (12 mm) - 1,3Мп</t>
    </r>
    <r>
      <rPr>
        <sz val="10"/>
        <color rgb="FF000000"/>
        <rFont val="Calibri"/>
        <family val="2"/>
        <charset val="204"/>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</si>
  <si>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DS-I126</t>
  </si>
  <si>
    <r>
      <rPr>
        <b/>
        <sz val="10"/>
        <rFont val="Calibri"/>
        <family val="2"/>
        <charset val="204"/>
      </rPr>
      <t>DS-I126 - 1.3Мп</t>
    </r>
    <r>
      <rPr>
        <sz val="10"/>
        <color rgb="FF000000"/>
        <rFont val="Calibri"/>
        <family val="2"/>
        <charset val="204"/>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</si>
  <si>
    <t>DS-I128</t>
  </si>
  <si>
    <r>
      <rPr>
        <b/>
        <sz val="10"/>
        <rFont val="Calibri"/>
        <family val="2"/>
        <charset val="204"/>
      </rPr>
      <t>DS-I128 - 1.3Мп</t>
    </r>
    <r>
      <rPr>
        <sz val="10"/>
        <color rgb="FF000000"/>
        <rFont val="Calibri"/>
        <family val="2"/>
        <charset val="204"/>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</si>
  <si>
    <t xml:space="preserve">IP-видеокамеры с разрешением 2Мп  </t>
  </si>
  <si>
    <t>DS-I200 (2.8 mm)</t>
  </si>
  <si>
    <r>
      <rPr>
        <b/>
        <sz val="10"/>
        <rFont val="Calibri"/>
        <family val="2"/>
        <charset val="204"/>
      </rPr>
      <t>DS-I200 (2.8 mm) - 2Мп</t>
    </r>
    <r>
      <rPr>
        <sz val="10"/>
        <color rgb="FF000000"/>
        <rFont val="Calibri"/>
        <family val="2"/>
        <charset val="204"/>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</si>
  <si>
    <t>DS-I200 (4 mm)</t>
  </si>
  <si>
    <r>
      <rPr>
        <b/>
        <sz val="10"/>
        <rFont val="Calibri"/>
        <family val="2"/>
        <charset val="204"/>
      </rPr>
      <t>DS-I200 (4 mm) - 2Мп</t>
    </r>
    <r>
      <rPr>
        <sz val="10"/>
        <color rgb="FF000000"/>
        <rFont val="Calibri"/>
        <family val="2"/>
        <charset val="204"/>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</si>
  <si>
    <t>DS-I200 (6 mm)</t>
  </si>
  <si>
    <r>
      <rPr>
        <b/>
        <sz val="10"/>
        <rFont val="Calibri"/>
        <family val="2"/>
        <charset val="204"/>
      </rPr>
      <t>DS-I200 (6 mm) - 2Мп</t>
    </r>
    <r>
      <rPr>
        <sz val="10"/>
        <color rgb="FF000000"/>
        <rFont val="Calibri"/>
        <family val="2"/>
        <charset val="204"/>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</si>
  <si>
    <t>DS-I202 (2.8 mm)</t>
  </si>
  <si>
    <r>
      <rPr>
        <b/>
        <sz val="10"/>
        <rFont val="Calibri"/>
        <family val="2"/>
        <charset val="204"/>
      </rPr>
      <t>DS-I202 (2.8 mm) - 2Мп</t>
    </r>
    <r>
      <rPr>
        <sz val="10"/>
        <color rgb="FF000000"/>
        <rFont val="Calibri"/>
        <family val="2"/>
        <charset val="204"/>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</si>
  <si>
    <t>DS-I202 (4 mm)</t>
  </si>
  <si>
    <r>
      <rPr>
        <b/>
        <sz val="10"/>
        <rFont val="Calibri"/>
        <family val="2"/>
        <charset val="204"/>
      </rPr>
      <t>DS-I202 (4 mm) - 2Мп</t>
    </r>
    <r>
      <rPr>
        <sz val="10"/>
        <color rgb="FF000000"/>
        <rFont val="Calibri"/>
        <family val="2"/>
        <charset val="204"/>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</si>
  <si>
    <t>DS-I202 (6 mm)</t>
  </si>
  <si>
    <r>
      <rPr>
        <b/>
        <sz val="10"/>
        <rFont val="Calibri"/>
        <family val="2"/>
        <charset val="204"/>
      </rPr>
      <t>DS-I202 (6 mm) - 2Мп</t>
    </r>
    <r>
      <rPr>
        <sz val="10"/>
        <color rgb="FF000000"/>
        <rFont val="Calibri"/>
        <family val="2"/>
        <charset val="204"/>
      </rPr>
      <t xml:space="preserve"> уличная купольная мини IP-камера с ИК-подсветкой до 30м
1/2.8'' Progressive Scan CMOS матрица; объектив 6мм; угол обзора 55°; механический ИК-фильтр; 0.01Лк@F1.2; DWDR; 3D DNR; BLC; Smart ИК; видеобитрейт 32кб/с-2Мб/с; IP67; IK10; -40°C до +60°C; DC12В±25%/PoE(IEEE 802.3af); 5Вт макс. </t>
    </r>
  </si>
  <si>
    <t>DS-I203 (2.8 mm)</t>
  </si>
  <si>
    <r>
      <rPr>
        <b/>
        <sz val="10"/>
        <rFont val="Calibri"/>
        <family val="2"/>
        <charset val="204"/>
      </rPr>
      <t>DS-I203 (2.8 mm) - 2Мп</t>
    </r>
    <r>
      <rPr>
        <sz val="10"/>
        <color rgb="FF000000"/>
        <rFont val="Calibri"/>
        <family val="2"/>
        <charset val="204"/>
      </rPr>
      <t xml:space="preserve"> уличная IP-камера с EXIR-подсветкой до 30м
1/2.8'' Progressive Scan CMOS матрица; объектив 2.8мм; угол обзора 95°; механический ИК-фильтр; 0.01Лк@F1.2; DWDR; 3D DNR; BLC; Smart ИК; видеобитрейт 32кб/с-2Мб/с; IP67; -40°C до +60°C; DC12В±25%/PoE(IEEE 802.3af); 6Вт макс. </t>
    </r>
  </si>
  <si>
    <t>DS-I203 (4 mm)</t>
  </si>
  <si>
    <r>
      <rPr>
        <b/>
        <sz val="10"/>
        <rFont val="Calibri"/>
        <family val="2"/>
        <charset val="204"/>
      </rPr>
      <t>DS-I203 (4 mm) - 2Мп</t>
    </r>
    <r>
      <rPr>
        <sz val="10"/>
        <color rgb="FF000000"/>
        <rFont val="Calibri"/>
        <family val="2"/>
        <charset val="204"/>
      </rPr>
      <t xml:space="preserve"> уличная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6Вт макс. </t>
    </r>
  </si>
  <si>
    <t>DS-I203 (6 mm)</t>
  </si>
  <si>
    <r>
      <rPr>
        <b/>
        <sz val="10"/>
        <rFont val="Calibri"/>
        <family val="2"/>
        <charset val="204"/>
      </rPr>
      <t>DS-I203 (6 mm) - 2Мп</t>
    </r>
    <r>
      <rPr>
        <sz val="10"/>
        <color rgb="FF000000"/>
        <rFont val="Calibri"/>
        <family val="2"/>
        <charset val="204"/>
      </rPr>
      <t xml:space="preserve"> уличная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6Вт макс. </t>
    </r>
  </si>
  <si>
    <t>DS-I206 (2.8-12 mm)</t>
  </si>
  <si>
    <r>
      <rPr>
        <b/>
        <sz val="9"/>
        <rFont val="Arial"/>
        <family val="2"/>
        <charset val="204"/>
      </rPr>
      <t>DS-I206 (2.8-12 mm)</t>
    </r>
    <r>
      <rPr>
        <sz val="9"/>
        <rFont val="Arial"/>
        <family val="2"/>
        <charset val="204"/>
      </rPr>
      <t xml:space="preserve"> 2Мп уличная цилиндрическая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-40°C до +60°C; DC12В±25%/PoE(IEEE 802.3af); 7.5Вт макс. </t>
    </r>
  </si>
  <si>
    <t>DS-I208 (2.8-12 mm)</t>
  </si>
  <si>
    <r>
      <rPr>
        <b/>
        <sz val="9"/>
        <rFont val="Arial"/>
        <family val="2"/>
        <charset val="204"/>
      </rPr>
      <t xml:space="preserve">DS-I208 (2.8-12 mm) </t>
    </r>
    <r>
      <rPr>
        <sz val="9"/>
        <rFont val="Arial"/>
        <family val="2"/>
        <charset val="204"/>
      </rPr>
      <t xml:space="preserve">2Мп уличная купольная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IK10; -40°C до +60°C; DC12В±25%/PoE(IEEE 802.3af); 7.5Вт макс. </t>
    </r>
  </si>
  <si>
    <t>DS-I258</t>
  </si>
  <si>
    <t>НОВИНКА</t>
  </si>
  <si>
    <t xml:space="preserve">2Мп уличная купольная IP-камера с ИК-подсветкой до 30м
1/2.8'' Progressive Scan CMOS матрица; вариообъектив 2.8-12мм; угол обзора 98°-34°; механический ИК-фильтр; 0.01Лк@F1.2; H.265/H.264, DWDR; 3D DNR; BLC; Smart ИК; встроенный слот для microSD карты до 128Гб; видеобитрейт 32кб/с-8Мб/с; IP67; IK10; -40°C до +60°C; DC12В±25%/PoE(IEEE 802.3af); 8Вт макс. 
</t>
  </si>
  <si>
    <t>DS-I214 (2.8 mm)</t>
  </si>
  <si>
    <r>
      <rPr>
        <b/>
        <sz val="9"/>
        <color rgb="FF000000"/>
        <rFont val="Calibri"/>
        <family val="2"/>
        <charset val="204"/>
      </rPr>
      <t>DS-I214 (2.8 mm)</t>
    </r>
    <r>
      <rPr>
        <sz val="9"/>
        <color rgb="FF000000"/>
        <rFont val="Calibri"/>
        <family val="2"/>
        <charset val="204"/>
      </rPr>
      <t xml:space="preserve"> 2Мп внутренняя IP-камера c ИК-подсветкой до 10м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</si>
  <si>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8 240</t>
  </si>
  <si>
    <t>DS-I214 (4 mm)</t>
  </si>
  <si>
    <r>
      <rPr>
        <b/>
        <sz val="9"/>
        <color rgb="FF000000"/>
        <rFont val="Calibri"/>
        <family val="2"/>
        <charset val="204"/>
      </rPr>
      <t>DS-I214 (4 mm)</t>
    </r>
    <r>
      <rPr>
        <sz val="9"/>
        <color rgb="FF000000"/>
        <rFont val="Calibri"/>
        <family val="2"/>
        <charset val="204"/>
      </rPr>
      <t xml:space="preserve"> 2Мп внутренняя IP-камера c ИК-подсветкой до 10м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</si>
  <si>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 (6 mm)</t>
  </si>
  <si>
    <r>
      <rPr>
        <b/>
        <sz val="9"/>
        <color rgb="FF000000"/>
        <rFont val="Calibri"/>
        <family val="2"/>
        <charset val="204"/>
      </rPr>
      <t>DS-I214 (6 mm)</t>
    </r>
    <r>
      <rPr>
        <sz val="9"/>
        <color rgb="FF000000"/>
        <rFont val="Calibri"/>
        <family val="2"/>
        <charset val="204"/>
      </rPr>
      <t xml:space="preserve"> 2Мп внутренняя IP-камера c ИК-подсветкой до 10м 
1/2.8'' CMOS матрица; объектив 6мм; угол обзора 55°;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</si>
  <si>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DS-I214W (2.8 mm)</t>
  </si>
  <si>
    <r>
      <rPr>
        <b/>
        <sz val="9"/>
        <color rgb="FF000000"/>
        <rFont val="Calibri"/>
        <family val="2"/>
        <charset val="204"/>
      </rPr>
      <t>DS-I214W (2.8 mm)</t>
    </r>
    <r>
      <rPr>
        <sz val="9"/>
        <color rgb="FF000000"/>
        <rFont val="Calibri"/>
        <family val="2"/>
        <charset val="204"/>
      </rPr>
      <t xml:space="preserve"> 2Мп внутренняя IP-камера c ИК-подсветкой до 10м и WiFi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</si>
  <si>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DS-I214W (4 mm)</t>
  </si>
  <si>
    <r>
      <rPr>
        <b/>
        <sz val="9"/>
        <color rgb="FF000000"/>
        <rFont val="Calibri"/>
        <family val="2"/>
        <charset val="204"/>
      </rPr>
      <t>DS-I214W (4 mm)</t>
    </r>
    <r>
      <rPr>
        <sz val="9"/>
        <color rgb="FF000000"/>
        <rFont val="Calibri"/>
        <family val="2"/>
        <charset val="204"/>
      </rPr>
      <t xml:space="preserve"> 2Мп внутренняя IP-камера c ИК-подсветкой до 10м и WiFi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макс.2Мп внутренняя IP-камера c ИК-подсветкой до 10м и WiFi</t>
    </r>
  </si>
  <si>
    <t>DS-I214W (6 mm)</t>
  </si>
  <si>
    <r>
      <rPr>
        <b/>
        <sz val="9"/>
        <color rgb="FF000000"/>
        <rFont val="Calibri"/>
        <family val="2"/>
        <charset val="204"/>
      </rPr>
      <t>DS-I214W (6 mm)</t>
    </r>
    <r>
      <rPr>
        <sz val="9"/>
        <color rgb="FF000000"/>
        <rFont val="Calibri"/>
        <family val="2"/>
        <charset val="204"/>
      </rPr>
      <t xml:space="preserve"> 2Мп внутренняя IP-камера c ИК-подсветкой до 10м и WiFi
1/2.8'' CMOS матрица; объектив 6мм; угол обзора 55°; механический ИК-фильтр; 0.01лк @F2.0; DWDR, 3D DNR, BLC; обнаружение движения, вторжения в область и пересечения линии; встроенный микрофон/ динамик; PIR-датчик; встроенный слот для microSD карты до 128Гб; видеобитрейт 32кб/с -8Мб/с; -20°C ...+45°C; 12В ±10%/PoE (802.3af); 4,, 5Вт макс.2Мп внутренняя IP-камера c ИК-подсветкой до 10м и WiFi</t>
    </r>
  </si>
  <si>
    <t>DS-I215</t>
  </si>
  <si>
    <r>
      <rPr>
        <b/>
        <sz val="9"/>
        <color rgb="FF000000"/>
        <rFont val="Arial"/>
        <family val="2"/>
        <charset val="204"/>
      </rPr>
      <t xml:space="preserve">DS-I215 </t>
    </r>
    <r>
      <rPr>
        <sz val="9"/>
        <color rgb="FF000000"/>
        <rFont val="Arial"/>
        <family val="2"/>
        <charset val="204"/>
      </rPr>
      <t>2Мп уличная поворотная IP-камера с EXIR-подсветкой до 100м
1/3'' Progressive Scan CMOS матрица; объектив 5 - 75мм, 15x; угол обзора объектива 53,8° - 4°; механический ИК-фильтр; H.265/H.264, 0.005лк@F1.6; 1920х1080@25к/с; WDR(120dB), 3D DNR; HLC; EIS; антитуман; BLC; обнаружение движения, вторжения в область и пересечения линии; встроенный слот для microSD карты до 128Гб; вращение 360°, вручную: 0.1° - 80°/с, по предустановке: 80°/с; наклон -15° - 90°, вручную: 0.1° - 80°/с, по предустановке: 80°/с; видеобитрейт 32кб/с-16Мб/с; IP67; -35°C до +60°C; DC12В/PoE(IEEE 802.3af); 18Вт макс.</t>
    </r>
  </si>
  <si>
    <t>DS-250W (2.8 mm)</t>
  </si>
  <si>
    <t>Нет фото</t>
  </si>
  <si>
    <r>
      <rPr>
        <b/>
        <sz val="10"/>
        <color rgb="FF000000"/>
        <rFont val="Calibri"/>
        <family val="2"/>
        <charset val="204"/>
      </rPr>
      <t>DS-250W (2.8 mm)</t>
    </r>
    <r>
      <rPr>
        <sz val="10"/>
        <color rgb="FF000000"/>
        <rFont val="Calibri"/>
        <family val="2"/>
        <charset val="204"/>
      </rPr>
      <t xml:space="preserve"> 2Мп уличная цилиндрическая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-30°C ...+60°C; 12В ±25%; 5Вт макс</t>
    </r>
  </si>
  <si>
    <t>DS-250W (4 mm)</t>
  </si>
  <si>
    <r>
      <rPr>
        <b/>
        <sz val="10"/>
        <color rgb="FF000000"/>
        <rFont val="Calibri"/>
        <family val="2"/>
        <charset val="204"/>
      </rPr>
      <t>DS-250W (4 mm)</t>
    </r>
    <r>
      <rPr>
        <sz val="10"/>
        <color rgb="FF000000"/>
        <rFont val="Calibri"/>
        <family val="2"/>
        <charset val="204"/>
      </rPr>
      <t xml:space="preserve"> 2Мп уличная цилиндрическая IP-камера c EXIR-подсветкой до 30м и WiFi
1/2.8'' CMOS матрица; объектив 4мм; угол обзора 90°; механический ИК-фильтр; 0.025лк @F1.2; H.265/H.264, DWDR, 3D DNR, BLC; встроенный микрофон; видеобитрейт 32кб/с -8Мб/с; -30°C ...+60°C; 12В ±25%; 5Вт макс.</t>
    </r>
  </si>
  <si>
    <t>DS-250W (6 mm)</t>
  </si>
  <si>
    <r>
      <rPr>
        <b/>
        <sz val="10"/>
        <color rgb="FF000000"/>
        <rFont val="Calibri"/>
        <family val="2"/>
        <charset val="204"/>
      </rPr>
      <t>DS-250W (6 mm)</t>
    </r>
    <r>
      <rPr>
        <sz val="10"/>
        <color rgb="FF000000"/>
        <rFont val="Calibri"/>
        <family val="2"/>
        <charset val="204"/>
      </rPr>
      <t xml:space="preserve"> 2Мп уличная цилиндрическая IP-камера c EXIR-подсветкой до 30м и WiFi
1/2.8'' CMOS матрица; объектив 6мм; угол обзора 54°; механический ИК-фильтр; 0.025лк @F1.2; H.265/H.264, DWDR, 3D DNR, BLC; встроенный микрофон; видеобитрейт 32кб/с -8Мб/с; -30°C ...+60°C; 12В ±25%; 5Вт макс.</t>
    </r>
  </si>
  <si>
    <t>DS-252W (2.8 mm)</t>
  </si>
  <si>
    <r>
      <rPr>
        <b/>
        <sz val="9"/>
        <color rgb="FF000000"/>
        <rFont val="Arial"/>
        <family val="2"/>
        <charset val="204"/>
      </rPr>
      <t xml:space="preserve">DS-252W (2.8 mm) </t>
    </r>
    <r>
      <rPr>
        <sz val="9"/>
        <color rgb="FF000000"/>
        <rFont val="Arial"/>
        <family val="2"/>
        <charset val="204"/>
      </rPr>
      <t>2Мп внутренняя купольная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-20°C ...+60°C; 12В ±25%; 5Вт макс.</t>
    </r>
  </si>
  <si>
    <t>DS-252W (4 mm)</t>
  </si>
  <si>
    <r>
      <rPr>
        <b/>
        <sz val="9"/>
        <color rgb="FF000000"/>
        <rFont val="Arial"/>
        <family val="2"/>
        <charset val="204"/>
      </rPr>
      <t xml:space="preserve">DS-252W (4 mm) </t>
    </r>
    <r>
      <rPr>
        <sz val="9"/>
        <color rgb="FF000000"/>
        <rFont val="Arial"/>
        <family val="2"/>
        <charset val="204"/>
      </rPr>
      <t>2Мп внутренняя купольная IP-камера c EXIR-подсветкой до 30м и WiFi
1/2.8'' CMOS матрица; объектив 2.8мм; угол обзора 90°; механический ИК-фильтр; 0.025лк @F1.2; H.265/H.264, DWDR, 3D DNR, BLC; встроенный микрофон; видеобитрейт 32кб/с -8Мб/с; -20°C ...+60°C; 12В ±25%; 5Вт макс.</t>
    </r>
  </si>
  <si>
    <t>DS-252W (6 mm)</t>
  </si>
  <si>
    <r>
      <rPr>
        <b/>
        <sz val="9"/>
        <color rgb="FF000000"/>
        <rFont val="Arial"/>
        <family val="2"/>
        <charset val="204"/>
      </rPr>
      <t xml:space="preserve">DS-252W (6 mm) </t>
    </r>
    <r>
      <rPr>
        <sz val="9"/>
        <color rgb="FF000000"/>
        <rFont val="Arial"/>
        <family val="2"/>
        <charset val="204"/>
      </rPr>
      <t>2Мп внутренняя купольная IP-камера c EXIR-подсветкой до 30м и WiFi
1/2.8'' CMOS матрица; объектив 2.8мм; угол обзора 54°; механический ИК-фильтр; 0.025лк @F1.2; H.265/H.264, DWDR, 3D DNR, BLC; встроенный микрофон; видеобитрейт 32кб/с -8Мб/с; -20°C ...+60°C; 12В ±25%; 5Вт макс.</t>
    </r>
  </si>
  <si>
    <t>DS-I220 (4 mm)</t>
  </si>
  <si>
    <r>
      <rPr>
        <b/>
        <sz val="10"/>
        <rFont val="Calibri"/>
        <family val="2"/>
        <charset val="204"/>
      </rPr>
      <t>DS-I220 (4 mm) - 2Мп</t>
    </r>
    <r>
      <rPr>
        <sz val="10"/>
        <color rgb="FF000000"/>
        <rFont val="Calibri"/>
        <family val="2"/>
        <charset val="204"/>
      </rPr>
      <t xml:space="preserve"> уличная цилиндрическая IP-камера с ИК-подсветкой до 30м
1/2.8'' Progressive Scan CMOS; объектив 4мм; угол обзора 85°; механический ИК-фильтр; 0.01Лк@F1.2; DWDR; 3D DNR; BLC; Smart ИК; IP66; -40°C до +60°C; 12В ±10%, 7Вт макс. "</t>
    </r>
  </si>
  <si>
    <t>DS-I220 (6 mm)</t>
  </si>
  <si>
    <r>
      <rPr>
        <b/>
        <sz val="10"/>
        <rFont val="Calibri"/>
        <family val="2"/>
        <charset val="204"/>
      </rPr>
      <t>DS-I220 (6 mm) - 2Мп</t>
    </r>
    <r>
      <rPr>
        <sz val="10"/>
        <color rgb="FF000000"/>
        <rFont val="Calibri"/>
        <family val="2"/>
        <charset val="204"/>
      </rPr>
      <t xml:space="preserve"> уличная цилиндрическая IP-камера с ИК-подсветкой до 30м
1/2.8'' Progressive Scan CMOS; объектив 6мм; угол обзора 52°; механический ИК-фильтр; 0.01Лк@F1.2; DWDR; 3D DNR; BLC; Smart ИК; IP66; -40°C до +60°C; 12В ±10%, 7Вт макс. "</t>
    </r>
  </si>
  <si>
    <t>DS-I223 (4 mm)</t>
  </si>
  <si>
    <r>
      <rPr>
        <b/>
        <sz val="10"/>
        <rFont val="Calibri"/>
        <family val="2"/>
        <charset val="204"/>
      </rPr>
      <t>DS-I223 (4 mm) - 2Мп</t>
    </r>
    <r>
      <rPr>
        <sz val="10"/>
        <color rgb="FF000000"/>
        <rFont val="Calibri"/>
        <family val="2"/>
        <charset val="204"/>
      </rPr>
      <t xml:space="preserve"> внутренняя купольная IP-камера с ИК-подсветкой до 10м
1/2.8'' Progressive Scan CMOS матрица; объектив 4мм; угол обзора 85°; механический ИК-фильтр; 0.01Лк@F1.2; Smart ИК; DWDR; 3D DNR; BLC; -20°C до +45°C; 12В ±10%, 6Вт макс. "</t>
    </r>
  </si>
  <si>
    <t>DS-I223 (6 mm)</t>
  </si>
  <si>
    <r>
      <rPr>
        <b/>
        <sz val="10"/>
        <rFont val="Calibri"/>
        <family val="2"/>
        <charset val="204"/>
      </rPr>
      <t>DS-I223 (6 mm) - 2Мп</t>
    </r>
    <r>
      <rPr>
        <sz val="10"/>
        <color rgb="FF000000"/>
        <rFont val="Calibri"/>
        <family val="2"/>
        <charset val="204"/>
      </rPr>
      <t xml:space="preserve"> внутренняя купольная IP-камера с ИК-подсветкой до 10м
1/2.8'' Progressive Scan CMOS матрица; объектив 6мм; угол обзора 52°; механический ИК-фильтр; 0.01Лк@F1.2; Smart ИК; DWDR; 3D DNR; BLC; -20°C до +45°C; 12В ±10%, 6Вт макс. "</t>
    </r>
  </si>
  <si>
    <t>DS-I351</t>
  </si>
  <si>
    <r>
      <rPr>
        <b/>
        <sz val="9"/>
        <color rgb="FF000000"/>
        <rFont val="Calibri"/>
        <family val="2"/>
        <charset val="204"/>
      </rPr>
      <t>DS-I351</t>
    </r>
    <r>
      <rPr>
        <sz val="9"/>
        <color rgb="FF000000"/>
        <rFont val="Calibri"/>
        <family val="2"/>
        <charset val="204"/>
      </rPr>
      <t xml:space="preserve"> 3Мп внутренняя купольная панорамная IP-камера 1/2.8'' Progressive Scan CMOS матрица; объектив 1.16мм; угол обзора 180°/180°; механический ИК-фильтр; 0.005Лк@F1.2; H.265/H.264, WDR (120dB); 3D DNR; BLC; обнаружение движения, вторжения в область и пересечения линии; встроенный слот для microSD карты до 128Гб; видеобитрейт 32кб/с-16Мб/с; -10°C до +50°C; DC12В±25%/PoE(IEEE 802.3af); 7Вт макс.</t>
    </r>
  </si>
  <si>
    <t>DS-I450 (2.8 mm)</t>
  </si>
  <si>
    <r>
      <rPr>
        <b/>
        <sz val="9"/>
        <color rgb="FF000000"/>
        <rFont val="Arial"/>
        <family val="2"/>
        <charset val="204"/>
      </rPr>
      <t>DS-I450 (2.8 mm)</t>
    </r>
    <r>
      <rPr>
        <sz val="9"/>
        <color rgb="FF000000"/>
        <rFont val="Arial"/>
        <family val="2"/>
        <charset val="204"/>
      </rPr>
      <t xml:space="preserve"> 4Мп уличная цилиндрическая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</si>
  <si>
    <t>8 790</t>
  </si>
  <si>
    <t>DS-I450 (4 mm)</t>
  </si>
  <si>
    <r>
      <rPr>
        <b/>
        <sz val="9"/>
        <color rgb="FF000000"/>
        <rFont val="Arial"/>
        <family val="2"/>
        <charset val="204"/>
      </rPr>
      <t>DS-I450 (4 mm)</t>
    </r>
    <r>
      <rPr>
        <sz val="9"/>
        <color rgb="FF000000"/>
        <rFont val="Arial"/>
        <family val="2"/>
        <charset val="204"/>
      </rPr>
      <t xml:space="preserve">  4Мп уличная цилиндрическая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</si>
  <si>
    <t>DS-I450 (6 mm)</t>
  </si>
  <si>
    <r>
      <rPr>
        <b/>
        <sz val="9"/>
        <color rgb="FF000000"/>
        <rFont val="Arial"/>
        <family val="2"/>
        <charset val="204"/>
      </rPr>
      <t>DS-I450 (6 mm)</t>
    </r>
    <r>
      <rPr>
        <sz val="9"/>
        <color rgb="FF000000"/>
        <rFont val="Arial"/>
        <family val="2"/>
        <charset val="204"/>
      </rPr>
      <t xml:space="preserve"> 4Мп уличная цилиндрическая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</si>
  <si>
    <t>DS-I452 (2.8 mm)</t>
  </si>
  <si>
    <r>
      <rPr>
        <b/>
        <sz val="9"/>
        <color rgb="FF000000"/>
        <rFont val="Arial"/>
        <family val="2"/>
        <charset val="204"/>
      </rPr>
      <t>DS-I452 (2.8 mm)</t>
    </r>
    <r>
      <rPr>
        <sz val="9"/>
        <color rgb="FF000000"/>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IK10; -40°C до +60°C; DC12В±25%/PoE(IEEE 802.3af); 7Вт макс.</t>
    </r>
  </si>
  <si>
    <t>8 791</t>
  </si>
  <si>
    <t>DS-I452 (4 mm)</t>
  </si>
  <si>
    <r>
      <rPr>
        <b/>
        <sz val="9"/>
        <color rgb="FF000000"/>
        <rFont val="Arial"/>
        <family val="2"/>
        <charset val="204"/>
      </rPr>
      <t>DS-I452 (4 mm)</t>
    </r>
    <r>
      <rPr>
        <sz val="9"/>
        <color rgb="FF000000"/>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IK10; -40°C до +60°C; DC12В±25%/PoE(IEEE 802.3af); 7Вт макс.</t>
    </r>
  </si>
  <si>
    <t>8 792</t>
  </si>
  <si>
    <t>DS-I452 (6 mm)</t>
  </si>
  <si>
    <r>
      <rPr>
        <b/>
        <sz val="9"/>
        <color rgb="FF000000"/>
        <rFont val="Arial"/>
        <family val="2"/>
        <charset val="204"/>
      </rPr>
      <t>DS-I452 (6 mm)</t>
    </r>
    <r>
      <rPr>
        <sz val="9"/>
        <color rgb="FF000000"/>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IK10; -40°C до +60°C; DC12В±25%/PoE(IEEE 802.3af); 7Вт макс.</t>
    </r>
  </si>
  <si>
    <t>8 793</t>
  </si>
  <si>
    <t>DS-I453 (2.8 mm)</t>
  </si>
  <si>
    <r>
      <rPr>
        <b/>
        <sz val="9"/>
        <color rgb="FF000000"/>
        <rFont val="Arial"/>
        <family val="2"/>
        <charset val="204"/>
      </rPr>
      <t>DS-I453 (2.8 mm)</t>
    </r>
    <r>
      <rPr>
        <sz val="9"/>
        <color rgb="FF000000"/>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</si>
  <si>
    <t>8 794</t>
  </si>
  <si>
    <t>DS-I453 (4 mm)</t>
  </si>
  <si>
    <r>
      <rPr>
        <b/>
        <sz val="9"/>
        <color rgb="FF000000"/>
        <rFont val="Arial"/>
        <family val="2"/>
        <charset val="204"/>
      </rPr>
      <t>DS-I453 (4 mm)</t>
    </r>
    <r>
      <rPr>
        <sz val="9"/>
        <color rgb="FF000000"/>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</si>
  <si>
    <t>8 795</t>
  </si>
  <si>
    <t>DS-I453 (6 mm)</t>
  </si>
  <si>
    <r>
      <rPr>
        <b/>
        <sz val="9"/>
        <color rgb="FF000000"/>
        <rFont val="Arial"/>
        <family val="2"/>
        <charset val="204"/>
      </rPr>
      <t>DS-I453 (6 mm)</t>
    </r>
    <r>
      <rPr>
        <sz val="9"/>
        <color rgb="FF000000"/>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</si>
  <si>
    <t>8 796</t>
  </si>
  <si>
    <t>DS-I456 (2.8-12 mm)</t>
  </si>
  <si>
    <r>
      <rPr>
        <b/>
        <sz val="9"/>
        <color rgb="FF000000"/>
        <rFont val="Arial"/>
        <family val="2"/>
        <charset val="204"/>
      </rPr>
      <t xml:space="preserve">DS-I456 (2.8-12 mm) </t>
    </r>
    <r>
      <rPr>
        <sz val="9"/>
        <color rgb="FF000000"/>
        <rFont val="Arial"/>
        <family val="2"/>
        <charset val="204"/>
      </rPr>
      <t>4Мп уличная цилиндрическая IP-камера с EXIR-подсветкой до 30м
1/3'' Progressive Scan CMOS матрица; вариообъектив 2.8-12мм; угол обзора 98°-34°; механический ИК-фильтр; H.265/H.264, 0.01Лк@F1.2; WDR(120dB); 3D DNR; BLC; Smart ИК; встроенный слот для microSD карты до 128Гб; видеобитрейт 32кб/с-8Мб/с; IP67; -40°C до +60°C; DC12В±25%/PoE(IEEE 802.3af); 9Вт макс.</t>
    </r>
  </si>
  <si>
    <t>DS-I458 (2.8-12 mm)</t>
  </si>
  <si>
    <r>
      <rPr>
        <b/>
        <sz val="9"/>
        <color rgb="FF000000"/>
        <rFont val="Arial"/>
        <family val="2"/>
        <charset val="204"/>
      </rPr>
      <t>DS-I458 (2.8-12 mm)</t>
    </r>
    <r>
      <rPr>
        <sz val="9"/>
        <color rgb="FF000000"/>
        <rFont val="Arial"/>
        <family val="2"/>
        <charset val="204"/>
      </rPr>
      <t xml:space="preserve"> 4Мп уличная купольная IP-камера с EXIR-подсветкой до 30м
1/3'' Progressive Scan CMOS матрица; вариообъектив 2.8-12мм; угол обзора 98°-34°; механический ИК-фильтр; 0.01Лк@F1.2; H.265/H.264, WDR (120dB); 3D DNR; BLC; Smart ИК; встроенный слот для microSD карты до 128Гб; видеобитрейт 32кб/с-8Мб/с; IP67; IK10; -40°C до +60°C; DC12В±25%/PoE(IEEE 802.3af); 8Вт макс.</t>
    </r>
  </si>
  <si>
    <t>Сетевые Видеорегистраторы (NVR)</t>
  </si>
  <si>
    <t>DS-N104</t>
  </si>
  <si>
    <t>Видеорегистратор</t>
  </si>
  <si>
    <r>
      <rPr>
        <b/>
        <sz val="10"/>
        <rFont val="Calibri"/>
        <family val="2"/>
        <charset val="204"/>
      </rPr>
      <t>DS-N104 - 4-х канальный</t>
    </r>
    <r>
      <rPr>
        <sz val="10"/>
        <color rgb="FF000000"/>
        <rFont val="Calibri"/>
        <family val="2"/>
        <charset val="204"/>
      </rPr>
      <t xml:space="preserve"> IP-регистратор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2 х USB2.0; -10°C до +55°C;  12В DC; 6Вт макс (без HDD)."</t>
    </r>
  </si>
  <si>
    <t>DS-N204</t>
  </si>
  <si>
    <r>
      <rPr>
        <b/>
        <sz val="10"/>
        <rFont val="Calibri"/>
        <family val="2"/>
        <charset val="204"/>
      </rPr>
      <t>DS-N204 - 4-х канальный</t>
    </r>
    <r>
      <rPr>
        <sz val="10"/>
        <color rgb="FF000000"/>
        <rFont val="Calibri"/>
        <family val="2"/>
        <charset val="204"/>
      </rPr>
      <t xml:space="preserve"> IP-регистратор
Видеовход: 4 IP@1080p; Аудиовход: 1 канал RCA;  Видеовыход: 1 VGA и 1 HDMI до 1080Р; Аудиовыход; 1 канал RCA;  Видеосжатие H.264+/H.264; Входящий поток 40 Мб/с; Исходящий поток 40Мб/с. Разрешение записи: 4Мп/3Мп/1080P / UXGA / 720P / 4CIF / VGA / DCIF / 2CIF / CIF / QCIF. Синхр.воспр. 2 канала@4Мп; 1 SATA для HDD до 6Тб, 1 10M/100M Ethernet интерфейс; 2 х USB2.0; -10°C до +55°C;  12В DC; 18Вт макс (без HDD).</t>
    </r>
  </si>
  <si>
    <t>5 490</t>
  </si>
  <si>
    <t>DS-N108</t>
  </si>
  <si>
    <r>
      <rPr>
        <b/>
        <sz val="10"/>
        <rFont val="Calibri"/>
        <family val="2"/>
        <charset val="204"/>
      </rPr>
      <t>DS-N108 - 8-ми канальный</t>
    </r>
    <r>
      <rPr>
        <sz val="10"/>
        <color rgb="FF000000"/>
        <rFont val="Calibri"/>
        <family val="2"/>
        <charset val="204"/>
      </rPr>
      <t xml:space="preserve"> IP-регистратор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2 х USB2.0;  -10°C до +55°C; питание 12В DC; 10Вт макс (без HDD)."</t>
    </r>
  </si>
  <si>
    <t>DS-N116</t>
  </si>
  <si>
    <r>
      <rPr>
        <b/>
        <sz val="10"/>
        <rFont val="Calibri"/>
        <family val="2"/>
        <charset val="204"/>
      </rPr>
      <t>DS-N116 - 16-ти канальный</t>
    </r>
    <r>
      <rPr>
        <sz val="10"/>
        <color rgb="FF000000"/>
        <rFont val="Calibri"/>
        <family val="2"/>
        <charset val="204"/>
      </rPr>
      <t xml:space="preserve"> IP регистратор
Видеовход: 16 IP@1080p; Двустороннее аудио: 1 канал RCA;  Видеовыход: 1 VGA и 1 HDMI до 1080Р; Аудиовыход; 1 канал RCA;  Видеосжатие H.264; Входящий поток 100 Мб/с; Исходящий поток 40Мб/с. Разрешение записи: 1080P / UXGA / 720P / 4CIF / VGA / DCIF / 2CIF / CIF / QCIF, Синхр.воспр. 3 канала@1080P; 1 SATA HDD до 6ТБ; 1 10M / 100M / 1000М Ethernet интерфейс; 2 х USB2.0;  -10°C до +55°C; питание 12В DC; 15Вт макс (без HDD)."</t>
    </r>
  </si>
  <si>
    <t>DS-N304P</t>
  </si>
  <si>
    <r>
      <rPr>
        <b/>
        <sz val="10"/>
        <rFont val="Calibri"/>
        <family val="2"/>
        <charset val="204"/>
      </rPr>
      <t>DS-N304P - 4-х канальный</t>
    </r>
    <r>
      <rPr>
        <sz val="10"/>
        <color rgb="FF000000"/>
        <rFont val="Calibri"/>
        <family val="2"/>
        <charset val="204"/>
      </rPr>
      <t xml:space="preserve"> IP-регистратор c 4-мя PoE интерфейсами
Видеовход: 4 IP@6Мп; Аудиовход: 1 канал RCA;  Видеовыход: 1 VGA и 1 HDMI до 1080Р; Аудиовыход; 1 канал RCA;  Видеосжатие H.264+/H.264; Входящий поток 40 Мб/с; Исходящий поток 80 Мб/с. Разрешение записи: 6Мп / 4Мп / 3Мп / 1080p / 1.3Mp / UXGA / 720p / VGA / 4CIF / DCIF / 2CIF /CIF / QCIF. Синхр.воспр. 2 канала@4Мп, 4 канала@1080P; 1 SATA для HDD до 6Тб, 1 10M/100M/1000M Ethernet интерфейс; 4 независимых PoE интерфейса 10M/100M; 2 х USB; -10°C до +55°C;  48В DC; 60Вт макс (без HDD).</t>
    </r>
  </si>
  <si>
    <t>DS-N308/2</t>
  </si>
  <si>
    <r>
      <rPr>
        <b/>
        <sz val="10"/>
        <rFont val="Calibri"/>
        <family val="2"/>
        <charset val="204"/>
      </rPr>
      <t xml:space="preserve">DS-N308/2 - 8-ми канальный </t>
    </r>
    <r>
      <rPr>
        <sz val="10"/>
        <color rgb="FF000000"/>
        <rFont val="Calibri"/>
        <family val="2"/>
        <charset val="204"/>
      </rPr>
      <t>IP-регистратор. Видеовход: 8 IP до 6Мп; Аудиовход: 1 канал RCA;  Видеовыход: 1 VGA и 1 HDMI до 1080Р; Аудиовыход; 1 канал RCA;  Видеосжатие H.264+/H.264; Входящий поток 80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</si>
  <si>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DS-N308/2P</t>
  </si>
  <si>
    <r>
      <rPr>
        <b/>
        <sz val="10"/>
        <rFont val="Calibri"/>
        <family val="2"/>
        <charset val="204"/>
      </rPr>
      <t>DS-N308/2P - 8-ми канальный</t>
    </r>
    <r>
      <rPr>
        <sz val="10"/>
        <color rgb="FF000000"/>
        <rFont val="Calibri"/>
        <family val="2"/>
        <charset val="204"/>
      </rPr>
      <t xml:space="preserve"> IP-регистратор c 8-ю PoE интерфейсами
Видеовход: 8 IP@6Мп; Аудиовход: 1 канал RCA;  Видеовыход: 1 VGA и 1 HDMI до 1080Р; Аудиовыход; 1 канал RCA;  Видеосжатие H.264+/H.264; Входящий поток 80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10Вт макс (без HDD).</t>
    </r>
  </si>
  <si>
    <t xml:space="preserve">DS-N308/2P (B) </t>
  </si>
  <si>
    <r>
      <rPr>
        <b/>
        <sz val="10"/>
        <color rgb="FF000000"/>
        <rFont val="Calibri"/>
        <family val="2"/>
        <charset val="204"/>
      </rPr>
      <t>DS-N308/2P (B)</t>
    </r>
    <r>
      <rPr>
        <sz val="10"/>
        <color rgb="FF000000"/>
        <rFont val="Calibri"/>
        <family val="2"/>
        <charset val="204"/>
      </rPr>
      <t xml:space="preserve">  8-ми канальный IP-регистратор c 8-ю PoE интерфейсами
Видеовход: 8 IP@8Мп; Аудиовход: 1 канал RCA; Видеовыход: 1 VGA и 1 HDMI до 4К; Аудиовыход; 1 канал RCA; Видеосжатие H.265+/H.265/H.264+/H.264; Входящий поток 80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8 независимых PoE интерфейса 10M/100M; 2 х USB 2.0; -10°C до +55°C; 220В АC; 95Вт макс (без HDD).</t>
    </r>
  </si>
  <si>
    <t>DS-N316/2</t>
  </si>
  <si>
    <r>
      <rPr>
        <b/>
        <sz val="10"/>
        <rFont val="Calibri"/>
        <family val="2"/>
        <charset val="204"/>
      </rPr>
      <t>DS-N316/2 - 16-ти канальный</t>
    </r>
    <r>
      <rPr>
        <sz val="10"/>
        <color rgb="FF000000"/>
        <rFont val="Calibri"/>
        <family val="2"/>
        <charset val="204"/>
      </rPr>
      <t xml:space="preserve"> IP-регистратор, Видеовход: 16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</si>
  <si>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DS-N316/2 (B)</t>
  </si>
  <si>
    <r>
      <rPr>
        <b/>
        <sz val="9"/>
        <color rgb="FF000000"/>
        <rFont val="Arial"/>
        <family val="2"/>
        <charset val="204"/>
      </rPr>
      <t>DS-N316/2 (B)</t>
    </r>
    <r>
      <rPr>
        <sz val="9"/>
        <color rgb="FF000000"/>
        <rFont val="Arial"/>
        <family val="2"/>
        <charset val="204"/>
      </rPr>
      <t xml:space="preserve"> 16-ти канальный IP-регистратор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2 х USB 2.0; -10°C до +55°C; 12В DC; 15Вт макс (без HDD).</t>
    </r>
  </si>
  <si>
    <t>DS-N316/2P</t>
  </si>
  <si>
    <r>
      <rPr>
        <b/>
        <sz val="10"/>
        <rFont val="Calibri"/>
        <family val="2"/>
        <charset val="204"/>
      </rPr>
      <t>DS-N316/2P - 16-ти канальный</t>
    </r>
    <r>
      <rPr>
        <sz val="10"/>
        <color rgb="FF000000"/>
        <rFont val="Calibri"/>
        <family val="2"/>
        <charset val="204"/>
      </rPr>
      <t xml:space="preserve"> IP-регистратор c 8-ю PoE интерфейсами
Видеовход: 16 IP@6Мп; Аудиовход: 1 канал RCA;  Видеовыход: 1 VGA и 1 HDMI до 1080Р; Аудиовыход; 1 канал RCA;  Видеосжатие H.264+/H.264; Входящий поток 160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15Вт макс (без HDD)."</t>
    </r>
  </si>
  <si>
    <t>DS-N332/2</t>
  </si>
  <si>
    <r>
      <rPr>
        <b/>
        <sz val="10"/>
        <rFont val="Calibri"/>
        <family val="2"/>
        <charset val="204"/>
      </rPr>
      <t>DS-N332/2 - 32-х канальный</t>
    </r>
    <r>
      <rPr>
        <sz val="10"/>
        <color rgb="FF000000"/>
        <rFont val="Calibri"/>
        <family val="2"/>
        <charset val="204"/>
      </rPr>
      <t xml:space="preserve"> IP-регистратор
Видеовход: 32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</si>
  <si>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22 540</t>
  </si>
  <si>
    <t>DS-N304W</t>
  </si>
  <si>
    <r>
      <rPr>
        <b/>
        <sz val="9"/>
        <color rgb="FF000000"/>
        <rFont val="Arial"/>
        <family val="2"/>
        <charset val="204"/>
      </rPr>
      <t xml:space="preserve">DS-N304W </t>
    </r>
    <r>
      <rPr>
        <sz val="9"/>
        <color rgb="FF000000"/>
        <rFont val="Arial"/>
        <family val="2"/>
        <charset val="204"/>
      </rPr>
      <t>4-х канальный WiFi IP-регистратор Видеовход: 4 IP@5Мп; Аудиовход: 1 канал RCA; Видеовыход: 1 VGA и 1 HDMI; Аудиовыход; 1 канал RCA; Видеосжатие H.265/H.264+/H.264; Входящий поток 50 Мб/с; Исходящий поток 80 Мб/с. Разрешение записи: 5Мп / 4Мп / 3Мп / 1080p / 1.3Mp / UXGA / 720p / VGA / 4CIF / DCIF / 2CIF /CIF / QCIF. Синхр.воспр. 1 канал@5Мп, 4 канала@1080P; 1 SATA для HDD до 6Тб, 1 10M/100M Ethernet интерфейс; 2 х USB 2.0; -10°C до +55°C; 12В DC; 18Вт макс (без HDD).</t>
    </r>
  </si>
  <si>
    <t>DS-N308W</t>
  </si>
  <si>
    <r>
      <rPr>
        <b/>
        <sz val="9"/>
        <color rgb="FF000000"/>
        <rFont val="Arial"/>
        <family val="2"/>
        <charset val="204"/>
      </rPr>
      <t xml:space="preserve">DS-N308W </t>
    </r>
    <r>
      <rPr>
        <sz val="9"/>
        <color rgb="FF000000"/>
        <rFont val="Arial"/>
        <family val="2"/>
        <charset val="204"/>
      </rPr>
      <t>8-ми канальный WiFi IP-регистратор Видеовход: 8 IP@5Мп; Аудиовход: 1 канал RCA; Видеовыход: 1 VGA и 1 HDMI; Аудиовыход; 1 канал RCA; Видеосжатие H.265/H.264+/H.264; Входящий поток 50 Мб/с; Исходящий поток 80 Мб/с. Разрешение записи: 5Мп / 4Мп / 3Мп / 1080p / 1.3Mp / UXGA / 720p / VGA / 4CIF / DCIF / 2CIF /CIF / QCIF. Синхр.воспр. 1 канал@5Мп, 4 канала@1080P; 1 SATA для HDD до 6Тб, 1 10M/100M Ethernet интерфейс; 2 х USB 2.0; -10°C до +55°C; 12В DC; 18Вт макс (без HDD).</t>
    </r>
  </si>
  <si>
    <t>DS-N316 (B)</t>
  </si>
  <si>
    <t>16-ти канальный IP-регистратор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1 SATA для HDD до 6Тб, 1 10M/100M/1000M Ethernet интерфейс; 2 х USB 2.0; -10°C до +55°C; 12В DC; 15Вт макс (без HDD).</t>
  </si>
  <si>
    <t>DS-N316/2P (B)</t>
  </si>
  <si>
    <t>16-ти канальный IP-регистратор c 16-ю PoE интерфейсами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16 независимых PoE интерфейса 10M/100M; 2 х USB 2.0; -10°C до +55°C; 220В АC; 165Вт макс (без HDD).</t>
  </si>
  <si>
    <t>TVI</t>
  </si>
  <si>
    <t>HD-TVI ВИДЕОКАМЕРЫ</t>
  </si>
  <si>
    <t xml:space="preserve">1 Мп камеры </t>
  </si>
  <si>
    <t>DS-T100 (2.8 mm)</t>
  </si>
  <si>
    <r>
      <rPr>
        <b/>
        <sz val="10"/>
        <rFont val="Calibri"/>
        <family val="2"/>
        <charset val="204"/>
      </rPr>
      <t>1Мп уличная ц</t>
    </r>
    <r>
      <rPr>
        <sz val="10"/>
        <color rgb="FF000000"/>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rgb="FF000000"/>
        <rFont val="Calibri"/>
        <family val="2"/>
        <charset val="204"/>
      </rPr>
      <t>бз</t>
    </r>
    <r>
      <rPr>
        <b/>
        <sz val="10"/>
        <rFont val="Calibri"/>
        <family val="2"/>
        <charset val="204"/>
      </rPr>
      <t xml:space="preserve">ора 92°;  </t>
    </r>
    <r>
      <rPr>
        <sz val="10"/>
        <color rgb="FF000000"/>
        <rFont val="Calibri"/>
        <family val="2"/>
        <charset val="204"/>
      </rPr>
      <t>механический ИК-фильтр; 0.1 Лк@F1.2; Smart ИК; видеовыход: переключаемый HD-TVI/CVBS; IP66; -40°С до +60°С; 12В DC±15%, 4Вт макс.</t>
    </r>
  </si>
  <si>
    <t>DS-T100 (3.6 mm)</t>
  </si>
  <si>
    <r>
      <rPr>
        <b/>
        <sz val="10"/>
        <rFont val="Calibri"/>
        <family val="2"/>
        <charset val="204"/>
      </rPr>
      <t>1Мп уличная ц</t>
    </r>
    <r>
      <rPr>
        <sz val="10"/>
        <color rgb="FF000000"/>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rgb="FF000000"/>
        <rFont val="Calibri"/>
        <family val="2"/>
        <charset val="204"/>
      </rPr>
      <t>бз</t>
    </r>
    <r>
      <rPr>
        <b/>
        <sz val="10"/>
        <rFont val="Calibri"/>
        <family val="2"/>
        <charset val="204"/>
      </rPr>
      <t>ора 70.9°;</t>
    </r>
    <r>
      <rPr>
        <sz val="10"/>
        <color rgb="FF000000"/>
        <rFont val="Calibri"/>
        <family val="2"/>
        <charset val="204"/>
      </rPr>
      <t xml:space="preserve">  механический ИК-фильтр; 0.1 Лк@F1.2; Smart ИК; видеовыход: переключаемый HD-TVI/CVBS; IP66; -40°С до +60°С; 12В DC±15%, 4Вт макс.</t>
    </r>
  </si>
  <si>
    <t>DS-T100 (6 mm)</t>
  </si>
  <si>
    <r>
      <rPr>
        <b/>
        <sz val="10"/>
        <rFont val="Calibri"/>
        <family val="2"/>
        <charset val="204"/>
      </rPr>
      <t>1Мп уличная ц</t>
    </r>
    <r>
      <rPr>
        <sz val="10"/>
        <color rgb="FF000000"/>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rgb="FF000000"/>
        <rFont val="Calibri"/>
        <family val="2"/>
        <charset val="204"/>
      </rPr>
      <t>ор</t>
    </r>
    <r>
      <rPr>
        <b/>
        <sz val="10"/>
        <rFont val="Calibri"/>
        <family val="2"/>
        <charset val="204"/>
      </rPr>
      <t xml:space="preserve">а 56.7°;  </t>
    </r>
    <r>
      <rPr>
        <sz val="10"/>
        <color rgb="FF000000"/>
        <rFont val="Calibri"/>
        <family val="2"/>
        <charset val="204"/>
      </rPr>
      <t>механический ИК-фильтр; 0.1 Лк@F1.2; Smart ИК; видеовыход: переключаемый HD-TVI/CVBS; IP66; -40°С до +60°С; 12В DC±15%, 4Вт макс.</t>
    </r>
  </si>
  <si>
    <t>DS-T101 (2.8 mm)</t>
  </si>
  <si>
    <r>
      <rPr>
        <b/>
        <sz val="10"/>
        <rFont val="Calibri"/>
        <family val="2"/>
        <charset val="204"/>
      </rPr>
      <t>1Мп</t>
    </r>
    <r>
      <rPr>
        <sz val="10"/>
        <color rgb="FF000000"/>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rgb="FF000000"/>
        <rFont val="Calibri"/>
        <family val="2"/>
        <charset val="204"/>
      </rPr>
      <t>; угол обзора</t>
    </r>
    <r>
      <rPr>
        <b/>
        <sz val="10"/>
        <rFont val="Calibri"/>
        <family val="2"/>
        <charset val="204"/>
      </rPr>
      <t xml:space="preserve"> 92°; </t>
    </r>
    <r>
      <rPr>
        <sz val="10"/>
        <color rgb="FF000000"/>
        <rFont val="Calibri"/>
        <family val="2"/>
        <charset val="204"/>
      </rPr>
      <t>меха</t>
    </r>
    <r>
      <rPr>
        <b/>
        <sz val="10"/>
        <rFont val="Calibri"/>
        <family val="2"/>
        <charset val="204"/>
      </rPr>
      <t>н</t>
    </r>
    <r>
      <rPr>
        <sz val="10"/>
        <color rgb="FF000000"/>
        <rFont val="Calibri"/>
        <family val="2"/>
        <charset val="204"/>
      </rPr>
      <t>ический ИК-фильтр; 0.1 Лк@F1.2; Smart ИК; видеовыход: переключаемый HD-TVI/CVBS; -20°С до +45°С; 12В DC±15%, 4Вт макс.</t>
    </r>
  </si>
  <si>
    <t>DS-T101 (3.6 mm)</t>
  </si>
  <si>
    <r>
      <rPr>
        <b/>
        <sz val="10"/>
        <rFont val="Calibri"/>
        <family val="2"/>
        <charset val="204"/>
      </rPr>
      <t>1Мп</t>
    </r>
    <r>
      <rPr>
        <sz val="10"/>
        <color rgb="FF000000"/>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rgb="FF000000"/>
        <rFont val="Calibri"/>
        <family val="2"/>
        <charset val="204"/>
      </rPr>
      <t xml:space="preserve">; угол обзора </t>
    </r>
    <r>
      <rPr>
        <b/>
        <sz val="10"/>
        <rFont val="Calibri"/>
        <family val="2"/>
        <charset val="204"/>
      </rPr>
      <t>70.9°</t>
    </r>
    <r>
      <rPr>
        <sz val="10"/>
        <color rgb="FF000000"/>
        <rFont val="Calibri"/>
        <family val="2"/>
        <charset val="204"/>
      </rPr>
      <t>; механический ИК-фильтр; 0.1 Лк@F1.2; Smart ИК; видеовыход: переключаемый HD-TVI/CVBS; -20°С до +45°С; 12В DC±15%, 4Вт макс.</t>
    </r>
  </si>
  <si>
    <t>DS-T101 (6 mm)</t>
  </si>
  <si>
    <r>
      <rPr>
        <b/>
        <sz val="10"/>
        <rFont val="Calibri"/>
        <family val="2"/>
        <charset val="204"/>
      </rPr>
      <t>1Мп</t>
    </r>
    <r>
      <rPr>
        <sz val="10"/>
        <color rgb="FF000000"/>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rgb="FF000000"/>
        <rFont val="Calibri"/>
        <family val="2"/>
        <charset val="204"/>
      </rPr>
      <t xml:space="preserve">; угол обзора </t>
    </r>
    <r>
      <rPr>
        <b/>
        <sz val="10"/>
        <rFont val="Calibri"/>
        <family val="2"/>
        <charset val="204"/>
      </rPr>
      <t>56.7°</t>
    </r>
    <r>
      <rPr>
        <sz val="10"/>
        <color rgb="FF000000"/>
        <rFont val="Calibri"/>
        <family val="2"/>
        <charset val="204"/>
      </rPr>
      <t>; механический ИК-фильтр; 0.1 Лк@F1.2; Smart ИК; видеовыход: переключаемый HD-TVI/CVBS; -20°С до +45°С; 12В DC±15%, 4Вт макс.</t>
    </r>
  </si>
  <si>
    <t>DS-T103 (2.8 mm)</t>
  </si>
  <si>
    <r>
      <rPr>
        <b/>
        <sz val="10"/>
        <rFont val="Calibri"/>
        <family val="2"/>
        <charset val="204"/>
      </rPr>
      <t>1Мп</t>
    </r>
    <r>
      <rPr>
        <sz val="10"/>
        <color rgb="FF000000"/>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rgb="FF000000"/>
        <rFont val="Calibri"/>
        <family val="2"/>
        <charset val="204"/>
      </rPr>
      <t xml:space="preserve">; угол обзора </t>
    </r>
    <r>
      <rPr>
        <b/>
        <sz val="10"/>
        <rFont val="Calibri"/>
        <family val="2"/>
        <charset val="204"/>
      </rPr>
      <t>92°</t>
    </r>
    <r>
      <rPr>
        <sz val="10"/>
        <color rgb="FF000000"/>
        <rFont val="Calibri"/>
        <family val="2"/>
        <charset val="204"/>
      </rPr>
      <t>; механический ИК-фильтр; 0.1 Лк@F1.2; Smart ИК; видеовыход: переключаемый HD-TVI/CVBS; IP66; -40°С до +60°С; 12В DC±15%, 4Вт макс.</t>
    </r>
  </si>
  <si>
    <t>DS-T103 (3.6 mm)</t>
  </si>
  <si>
    <r>
      <rPr>
        <b/>
        <sz val="10"/>
        <rFont val="Calibri"/>
        <family val="2"/>
        <charset val="204"/>
      </rPr>
      <t>1Мп</t>
    </r>
    <r>
      <rPr>
        <sz val="10"/>
        <color rgb="FF000000"/>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rgb="FF000000"/>
        <rFont val="Calibri"/>
        <family val="2"/>
        <charset val="204"/>
      </rPr>
      <t xml:space="preserve">; угол обзора </t>
    </r>
    <r>
      <rPr>
        <b/>
        <sz val="10"/>
        <rFont val="Calibri"/>
        <family val="2"/>
        <charset val="204"/>
      </rPr>
      <t>70.9°</t>
    </r>
    <r>
      <rPr>
        <sz val="10"/>
        <color rgb="FF000000"/>
        <rFont val="Calibri"/>
        <family val="2"/>
        <charset val="204"/>
      </rPr>
      <t>; механический ИК-фильтр; 0.1 Лк@F1.2; Smart ИК; видеовыход: переключаемый HD-TVI/CVBS; IP66; -40°С до +60°С; 12В DC±15%, 4Вт макс.</t>
    </r>
  </si>
  <si>
    <t>DS-T103 (6 mm)</t>
  </si>
  <si>
    <r>
      <rPr>
        <b/>
        <sz val="10"/>
        <rFont val="Calibri"/>
        <family val="2"/>
        <charset val="204"/>
      </rPr>
      <t>1Мп</t>
    </r>
    <r>
      <rPr>
        <sz val="10"/>
        <color rgb="FF000000"/>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rgb="FF000000"/>
        <rFont val="Calibri"/>
        <family val="2"/>
        <charset val="204"/>
      </rPr>
      <t xml:space="preserve">; угол обзора </t>
    </r>
    <r>
      <rPr>
        <b/>
        <sz val="10"/>
        <rFont val="Calibri"/>
        <family val="2"/>
        <charset val="204"/>
      </rPr>
      <t>56.7°</t>
    </r>
    <r>
      <rPr>
        <sz val="10"/>
        <color rgb="FF000000"/>
        <rFont val="Calibri"/>
        <family val="2"/>
        <charset val="204"/>
      </rPr>
      <t>; механический ИК-фильтр; 0.1 Лк@F1.2; Smart ИК; видеовыход: переключаемый HD-TVI/CVBS; IP66; -40°С до +60°С; 12В DC±15%, 4Вт макс.</t>
    </r>
  </si>
  <si>
    <t>DS-T106</t>
  </si>
  <si>
    <r>
      <rPr>
        <b/>
        <sz val="10"/>
        <rFont val="Calibri"/>
        <family val="2"/>
        <charset val="204"/>
      </rPr>
      <t xml:space="preserve">DS-T106 - 1Мп </t>
    </r>
    <r>
      <rPr>
        <sz val="10"/>
        <color rgb="FF000000"/>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</si>
  <si>
    <t>DS-T107</t>
  </si>
  <si>
    <r>
      <rPr>
        <b/>
        <sz val="10"/>
        <rFont val="Calibri"/>
        <family val="2"/>
        <charset val="204"/>
      </rPr>
      <t>DS-T109 - 1Мп</t>
    </r>
    <r>
      <rPr>
        <sz val="10"/>
        <color rgb="FF000000"/>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</si>
  <si>
    <t>DS-T108 (2.8 mm)</t>
  </si>
  <si>
    <r>
      <rPr>
        <b/>
        <sz val="9"/>
        <color rgb="FF000000"/>
        <rFont val="Arial"/>
        <family val="2"/>
        <charset val="204"/>
      </rPr>
      <t>DS-T108 (2.8 mm)</t>
    </r>
    <r>
      <rPr>
        <sz val="9"/>
        <color rgb="FF000000"/>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</si>
  <si>
    <t>DS-T119</t>
  </si>
  <si>
    <r>
      <rPr>
        <b/>
        <sz val="10"/>
        <rFont val="Calibri"/>
        <family val="2"/>
        <charset val="204"/>
      </rPr>
      <t>DS-T119 - 1.3Мп</t>
    </r>
    <r>
      <rPr>
        <sz val="10"/>
        <color rgb="FF000000"/>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rgb="FFCC0000"/>
        <rFont val="Calibri"/>
        <family val="2"/>
        <charset val="204"/>
      </rPr>
      <t>(!) ЗАМЕНА на DS-109</t>
    </r>
  </si>
  <si>
    <t>DS-T109</t>
  </si>
  <si>
    <t>2 Мп камеры</t>
  </si>
  <si>
    <t>DS-T200 (2.8 mm)</t>
  </si>
  <si>
    <t>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t>
  </si>
  <si>
    <t>DS-T200 (3.6 mm)</t>
  </si>
  <si>
    <r>
      <rPr>
        <b/>
        <sz val="10"/>
        <rFont val="Calibri"/>
        <family val="2"/>
        <charset val="204"/>
      </rPr>
      <t>2Мп уличная ц</t>
    </r>
    <r>
      <rPr>
        <sz val="10"/>
        <color rgb="FF000000"/>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rgb="FF000000"/>
        <rFont val="Calibri"/>
        <family val="2"/>
        <charset val="204"/>
      </rPr>
      <t>еханический ИК-фильтр; 0.01 Лк@F1.2; DNR; Smart ИК; видеовыход: 1 х HD-TVI; IP66; -40°С до +60°С; 12В DC±15%, 4Вт макс.</t>
    </r>
  </si>
  <si>
    <t>DS-T200 (6 mm)</t>
  </si>
  <si>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t>
  </si>
  <si>
    <t>DS-T200P (2.8 mm)</t>
  </si>
  <si>
    <r>
      <rPr>
        <b/>
        <sz val="9"/>
        <color rgb="FF000000"/>
        <rFont val="Arial"/>
        <family val="2"/>
        <charset val="204"/>
      </rPr>
      <t>DS-T200P (2.8 mm)</t>
    </r>
    <r>
      <rPr>
        <sz val="9"/>
        <color rgb="FF000000"/>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</si>
  <si>
    <t>DS-T200P (3.6 mm)</t>
  </si>
  <si>
    <r>
      <rPr>
        <b/>
        <sz val="9"/>
        <color rgb="FF000000"/>
        <rFont val="Arial"/>
        <family val="2"/>
        <charset val="204"/>
      </rPr>
      <t>DS-T200P (3.6 mm)</t>
    </r>
    <r>
      <rPr>
        <sz val="9"/>
        <color rgb="FF000000"/>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</si>
  <si>
    <t>DS-T200P (6 mm)</t>
  </si>
  <si>
    <r>
      <rPr>
        <b/>
        <sz val="9"/>
        <color rgb="FF000000"/>
        <rFont val="Arial"/>
        <family val="2"/>
        <charset val="204"/>
      </rPr>
      <t xml:space="preserve">DS-T200P (6 mm) </t>
    </r>
    <r>
      <rPr>
        <sz val="9"/>
        <color rgb="FF000000"/>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</si>
  <si>
    <t>DS-T201 (2.8 mm)</t>
  </si>
  <si>
    <r>
      <rPr>
        <b/>
        <sz val="10"/>
        <rFont val="Calibri"/>
        <family val="2"/>
        <charset val="204"/>
      </rPr>
      <t>2Мп внутрення</t>
    </r>
    <r>
      <rPr>
        <sz val="10"/>
        <color rgb="FF000000"/>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rgb="FF000000"/>
        <rFont val="Calibri"/>
        <family val="2"/>
        <charset val="204"/>
      </rPr>
      <t>ханический ИК-фильтр; 0.01 Лк@F1.2;  DNR; Smart ИК; видеовыход: 1 х HD-TVI; -20°С до +45°С; 12В DC±15%, 4Вт макс.</t>
    </r>
  </si>
  <si>
    <t>DS-T201 (3.6 mm)</t>
  </si>
  <si>
    <r>
      <rPr>
        <b/>
        <sz val="10"/>
        <rFont val="Calibri"/>
        <family val="2"/>
        <charset val="204"/>
      </rPr>
      <t>2Мп внутрення</t>
    </r>
    <r>
      <rPr>
        <sz val="10"/>
        <color rgb="FF000000"/>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rgb="FF000000"/>
        <rFont val="Calibri"/>
        <family val="2"/>
        <charset val="204"/>
      </rPr>
      <t>еханический ИК-фильтр; 0.01 Лк@F1.2;  DNR; Smart ИК; видеовыход: 1 х HD-TVI; -20°С до +45°С; 12В DC±15%, 4Вт макс.</t>
    </r>
  </si>
  <si>
    <t>DS-T201 (6 mm)</t>
  </si>
  <si>
    <r>
      <rPr>
        <b/>
        <sz val="10"/>
        <rFont val="Calibri"/>
        <family val="2"/>
        <charset val="204"/>
      </rPr>
      <t>2Мп внутрення</t>
    </r>
    <r>
      <rPr>
        <sz val="10"/>
        <color rgb="FF000000"/>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rgb="FF000000"/>
        <rFont val="Calibri"/>
        <family val="2"/>
        <charset val="204"/>
      </rPr>
      <t>ический ИК-фильтр; 0.01 Лк@F1.2;  DNR; Smart ИК; видеовыход: 1 х HD-TVI; -20°С до +45°С; 12В DC±15%, 4Вт макс.</t>
    </r>
  </si>
  <si>
    <t>DS-T203P (2.8 mm)</t>
  </si>
  <si>
    <r>
      <rPr>
        <b/>
        <sz val="9"/>
        <color rgb="FF000000"/>
        <rFont val="Arial"/>
        <family val="2"/>
        <charset val="204"/>
      </rPr>
      <t>DS-T203P (2.8 mm)</t>
    </r>
    <r>
      <rPr>
        <sz val="9"/>
        <color rgb="FF000000"/>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</si>
  <si>
    <t>DS-T203P (3.6 mm)</t>
  </si>
  <si>
    <r>
      <rPr>
        <b/>
        <sz val="9"/>
        <color rgb="FF000000"/>
        <rFont val="Arial"/>
        <family val="2"/>
        <charset val="204"/>
      </rPr>
      <t xml:space="preserve">DS-T203P (3.6 mm) </t>
    </r>
    <r>
      <rPr>
        <sz val="9"/>
        <color rgb="FF000000"/>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</si>
  <si>
    <t>DS-T203P (6 mm)</t>
  </si>
  <si>
    <r>
      <rPr>
        <b/>
        <sz val="9"/>
        <color rgb="FF000000"/>
        <rFont val="Arial"/>
        <family val="2"/>
        <charset val="204"/>
      </rPr>
      <t xml:space="preserve">DS-T203P (6 mm) </t>
    </r>
    <r>
      <rPr>
        <sz val="9"/>
        <color rgb="FF000000"/>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</si>
  <si>
    <t>DS-T210 (2.8 mm)</t>
  </si>
  <si>
    <r>
      <rPr>
        <b/>
        <sz val="9"/>
        <color rgb="FF000000"/>
        <rFont val="Arial"/>
        <family val="2"/>
        <charset val="204"/>
      </rPr>
      <t>DS-T210 (2.8 mm)</t>
    </r>
    <r>
      <rPr>
        <sz val="9"/>
        <color rgb="FF000000"/>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</si>
  <si>
    <t>DS-T210 (3.6 mm)</t>
  </si>
  <si>
    <r>
      <rPr>
        <b/>
        <sz val="9"/>
        <color rgb="FF000000"/>
        <rFont val="Arial"/>
        <family val="2"/>
        <charset val="204"/>
      </rPr>
      <t xml:space="preserve">DS-T210 (3.6 mm) </t>
    </r>
    <r>
      <rPr>
        <sz val="9"/>
        <color rgb="FF000000"/>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</si>
  <si>
    <t>DS-T213 (2.8 mm)</t>
  </si>
  <si>
    <r>
      <rPr>
        <b/>
        <sz val="9"/>
        <color rgb="FF000000"/>
        <rFont val="Arial"/>
        <family val="2"/>
        <charset val="204"/>
      </rPr>
      <t>DS-T213 (2.8 mm)</t>
    </r>
    <r>
      <rPr>
        <sz val="9"/>
        <color rgb="FF000000"/>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</si>
  <si>
    <t>DS-T213 (3.6 mm)</t>
  </si>
  <si>
    <r>
      <rPr>
        <b/>
        <sz val="9"/>
        <color rgb="FF000000"/>
        <rFont val="Arial"/>
        <family val="2"/>
        <charset val="204"/>
      </rPr>
      <t>DS-T213 (3.6 mm)</t>
    </r>
    <r>
      <rPr>
        <sz val="9"/>
        <color rgb="FF000000"/>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</si>
  <si>
    <t>DS-T215</t>
  </si>
  <si>
    <r>
      <rPr>
        <b/>
        <sz val="9"/>
        <color rgb="FF000000"/>
        <rFont val="Arial"/>
        <family val="2"/>
        <charset val="204"/>
      </rPr>
      <t xml:space="preserve">DS-T215 </t>
    </r>
    <r>
      <rPr>
        <sz val="9"/>
        <color rgb="FF000000"/>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</si>
  <si>
    <t>DS-T251 (2.8 mm)</t>
  </si>
  <si>
    <r>
      <rPr>
        <b/>
        <sz val="10"/>
        <rFont val="Calibri"/>
        <family val="2"/>
        <charset val="204"/>
      </rPr>
      <t>2Мп внутренняя</t>
    </r>
    <r>
      <rPr>
        <sz val="10"/>
        <color rgb="FF000000"/>
        <rFont val="Calibri"/>
        <family val="2"/>
        <charset val="204"/>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</si>
  <si>
    <t>DS-T251 (3.6 mm)</t>
  </si>
  <si>
    <r>
      <rPr>
        <b/>
        <sz val="10"/>
        <rFont val="Calibri"/>
        <family val="2"/>
        <charset val="204"/>
      </rPr>
      <t>2Мп внутренняя</t>
    </r>
    <r>
      <rPr>
        <sz val="10"/>
        <color rgb="FF000000"/>
        <rFont val="Calibri"/>
        <family val="2"/>
        <charset val="204"/>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</si>
  <si>
    <t>DS-T251 (6 mm)</t>
  </si>
  <si>
    <r>
      <rPr>
        <b/>
        <sz val="10"/>
        <rFont val="Calibri"/>
        <family val="2"/>
        <charset val="204"/>
      </rPr>
      <t>2Мп внутренняя</t>
    </r>
    <r>
      <rPr>
        <sz val="10"/>
        <color rgb="FF000000"/>
        <rFont val="Calibri"/>
        <family val="2"/>
        <charset val="204"/>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</si>
  <si>
    <t>DS-T204 (2.8 mm)</t>
  </si>
  <si>
    <r>
      <rPr>
        <b/>
        <sz val="10"/>
        <rFont val="Calibri"/>
        <family val="2"/>
        <charset val="204"/>
      </rPr>
      <t>2Мп внутренняя</t>
    </r>
    <r>
      <rPr>
        <sz val="10"/>
        <color rgb="FF000000"/>
        <rFont val="Calibri"/>
        <family val="2"/>
        <charset val="204"/>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</si>
  <si>
    <t>DS-T204 (3.6 mm)</t>
  </si>
  <si>
    <r>
      <rPr>
        <b/>
        <sz val="10"/>
        <rFont val="Calibri"/>
        <family val="2"/>
        <charset val="204"/>
      </rPr>
      <t>2Мп внутренняя</t>
    </r>
    <r>
      <rPr>
        <sz val="10"/>
        <color rgb="FF000000"/>
        <rFont val="Calibri"/>
        <family val="2"/>
        <charset val="204"/>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</si>
  <si>
    <t>DS-T204 (6 mm)</t>
  </si>
  <si>
    <r>
      <rPr>
        <b/>
        <sz val="10"/>
        <rFont val="Calibri"/>
        <family val="2"/>
        <charset val="204"/>
      </rPr>
      <t>2Мп внутренняя</t>
    </r>
    <r>
      <rPr>
        <sz val="10"/>
        <color rgb="FF000000"/>
        <rFont val="Calibri"/>
        <family val="2"/>
        <charset val="204"/>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</si>
  <si>
    <t>DS-T203 (2.8 mm)</t>
  </si>
  <si>
    <r>
      <rPr>
        <b/>
        <sz val="10"/>
        <rFont val="Calibri"/>
        <family val="2"/>
        <charset val="204"/>
      </rPr>
      <t>2Мп уличная к</t>
    </r>
    <r>
      <rPr>
        <sz val="10"/>
        <color rgb="FF000000"/>
        <rFont val="Calibri"/>
        <family val="2"/>
        <charset val="204"/>
      </rPr>
      <t>упольная HD-TVI камера с ИК-подсветкой до 20м
1/2.7" CMOS матрица; объектив 2.8мм; уго</t>
    </r>
    <r>
      <rPr>
        <b/>
        <sz val="10"/>
        <rFont val="Calibri"/>
        <family val="2"/>
        <charset val="204"/>
      </rPr>
      <t>л обзора 103°; ме</t>
    </r>
    <r>
      <rPr>
        <sz val="10"/>
        <color rgb="FF000000"/>
        <rFont val="Calibri"/>
        <family val="2"/>
        <charset val="204"/>
      </rPr>
      <t>ханический ИК-фильтр; 0.01 Лк@F1.2; DNR; Smart ИК; видеовыход: 1 х HD-TVI; IP66; -40°С до +60°С; 12В DC±15%, 4Вт макс.</t>
    </r>
  </si>
  <si>
    <t>DS-T203 (3.6 mm)</t>
  </si>
  <si>
    <r>
      <rPr>
        <b/>
        <sz val="10"/>
        <rFont val="Calibri"/>
        <family val="2"/>
        <charset val="204"/>
      </rPr>
      <t>2Мп уличная к</t>
    </r>
    <r>
      <rPr>
        <sz val="10"/>
        <color rgb="FF000000"/>
        <rFont val="Calibri"/>
        <family val="2"/>
        <charset val="204"/>
      </rPr>
      <t>упольная HD-TVI камера с ИК-подсветкой до 20м
1/2.7" CMOS матрица; объектив 3.6мм; уго</t>
    </r>
    <r>
      <rPr>
        <b/>
        <sz val="10"/>
        <rFont val="Calibri"/>
        <family val="2"/>
        <charset val="204"/>
      </rPr>
      <t>л обзора 82.2°; м</t>
    </r>
    <r>
      <rPr>
        <sz val="10"/>
        <color rgb="FF000000"/>
        <rFont val="Calibri"/>
        <family val="2"/>
        <charset val="204"/>
      </rPr>
      <t>еханический ИК-фильтр; 0.01 Лк@F1.2; DNR; Smart ИК; видеовыход: 1 х HD-TVI; IP66; -40°С до +60°С; 12В DC±15%, 4Вт макс.</t>
    </r>
  </si>
  <si>
    <t>DS-T203 (6 mm)</t>
  </si>
  <si>
    <r>
      <rPr>
        <b/>
        <sz val="10"/>
        <rFont val="Calibri"/>
        <family val="2"/>
        <charset val="204"/>
      </rPr>
      <t>2Мп уличная к</t>
    </r>
    <r>
      <rPr>
        <sz val="10"/>
        <color rgb="FF000000"/>
        <rFont val="Calibri"/>
        <family val="2"/>
        <charset val="204"/>
      </rPr>
      <t xml:space="preserve">упольная HD-TVI камера с ИК-подсветкой до 20м
1/2.7" CMOS матрица; объектив 6мм; угол </t>
    </r>
    <r>
      <rPr>
        <b/>
        <sz val="10"/>
        <rFont val="Calibri"/>
        <family val="2"/>
        <charset val="204"/>
      </rPr>
      <t>обзора 54°; механ</t>
    </r>
    <r>
      <rPr>
        <sz val="10"/>
        <color rgb="FF000000"/>
        <rFont val="Calibri"/>
        <family val="2"/>
        <charset val="204"/>
      </rPr>
      <t>ический ИК-фильтр; 0.01 Лк@F1.2; DNR; Smart ИК; видеовыход: 1 х HD-TVI; IP66; -40°С до +60°С; 12В DC±15%, 4Вт макс.</t>
    </r>
  </si>
  <si>
    <t>DS-T206</t>
  </si>
  <si>
    <r>
      <rPr>
        <b/>
        <sz val="10"/>
        <rFont val="Calibri"/>
        <family val="2"/>
        <charset val="204"/>
      </rPr>
      <t xml:space="preserve">DS-T206 - 2Мп </t>
    </r>
    <r>
      <rPr>
        <sz val="10"/>
        <color rgb="FF000000"/>
        <rFont val="Calibri"/>
        <family val="2"/>
        <charset val="204"/>
      </rPr>
      <t>уличная</t>
    </r>
    <r>
      <rPr>
        <b/>
        <sz val="10"/>
        <rFont val="Calibri"/>
        <family val="2"/>
        <charset val="204"/>
      </rPr>
      <t xml:space="preserve"> ц</t>
    </r>
    <r>
      <rPr>
        <sz val="10"/>
        <color rgb="FF000000"/>
        <rFont val="Calibri"/>
        <family val="2"/>
        <charset val="204"/>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</si>
  <si>
    <t>DS-T207</t>
  </si>
  <si>
    <r>
      <rPr>
        <b/>
        <sz val="10"/>
        <rFont val="Calibri"/>
        <family val="2"/>
        <charset val="204"/>
      </rPr>
      <t xml:space="preserve">DS-T207 - 2Мп </t>
    </r>
    <r>
      <rPr>
        <sz val="10"/>
        <color rgb="FF000000"/>
        <rFont val="Calibri"/>
        <family val="2"/>
        <charset val="204"/>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</si>
  <si>
    <t>DS-T209P (2.8-12 mm)</t>
  </si>
  <si>
    <t>2Мп уличная купольная HD-TVI камера с ИК-подсветкой до 40м 1/2.7" CMOS матрица; вариообъектив 2.8-12мм; угол обзора 105.2° - 32,8°; механический ИК-фильтр; 0.01 Лк@F1.2; DNR; Smart ИК; видеовыход: 1 х HD-TVI; IP66; -40°С до +60°С; 12В DC±15% / PoC at, 6.5Вт макс.</t>
  </si>
  <si>
    <t>3 Мп камеры</t>
  </si>
  <si>
    <t>DS-T300 (2.8 mm)</t>
  </si>
  <si>
    <r>
      <rPr>
        <b/>
        <sz val="10"/>
        <rFont val="Calibri"/>
        <family val="2"/>
        <charset val="204"/>
      </rPr>
      <t>DS-T300 (2.8 mm) - 3Мп</t>
    </r>
    <r>
      <rPr>
        <sz val="10"/>
        <color rgb="FF000000"/>
        <rFont val="Calibri"/>
        <family val="2"/>
        <charset val="204"/>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</si>
  <si>
    <t xml:space="preserve">DS-T300 (3.6 mm)
</t>
  </si>
  <si>
    <r>
      <rPr>
        <b/>
        <sz val="10"/>
        <rFont val="Calibri"/>
        <family val="2"/>
        <charset val="204"/>
      </rPr>
      <t>DS-T300 (3.6 mm) - 3Мп</t>
    </r>
    <r>
      <rPr>
        <sz val="10"/>
        <color rgb="FF000000"/>
        <rFont val="Calibri"/>
        <family val="2"/>
        <charset val="204"/>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</si>
  <si>
    <t xml:space="preserve">DS-T300 (6 mm)
</t>
  </si>
  <si>
    <r>
      <rPr>
        <b/>
        <sz val="10"/>
        <rFont val="Calibri"/>
        <family val="2"/>
        <charset val="204"/>
      </rPr>
      <t>DS-T300 (6 mm) - 3Мп</t>
    </r>
    <r>
      <rPr>
        <sz val="10"/>
        <color rgb="FF000000"/>
        <rFont val="Calibri"/>
        <family val="2"/>
        <charset val="204"/>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</si>
  <si>
    <t xml:space="preserve">DS-T303 (2.8 mm)
</t>
  </si>
  <si>
    <r>
      <rPr>
        <b/>
        <sz val="10"/>
        <rFont val="Calibri"/>
        <family val="2"/>
        <charset val="204"/>
      </rPr>
      <t>DS-T303 (2.8 mm) - 3Мп</t>
    </r>
    <r>
      <rPr>
        <sz val="10"/>
        <color rgb="FF000000"/>
        <rFont val="Calibri"/>
        <family val="2"/>
        <charset val="204"/>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</si>
  <si>
    <t xml:space="preserve">DS-T303 (3.6 mm)
</t>
  </si>
  <si>
    <r>
      <rPr>
        <b/>
        <sz val="10"/>
        <rFont val="Calibri"/>
        <family val="2"/>
        <charset val="204"/>
      </rPr>
      <t>DS-T303 (3.6 mm) - 3Мп</t>
    </r>
    <r>
      <rPr>
        <sz val="10"/>
        <color rgb="FF000000"/>
        <rFont val="Calibri"/>
        <family val="2"/>
        <charset val="204"/>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</si>
  <si>
    <t xml:space="preserve">DS-T303 (6 mm)
</t>
  </si>
  <si>
    <r>
      <rPr>
        <b/>
        <sz val="10"/>
        <rFont val="Calibri"/>
        <family val="2"/>
        <charset val="204"/>
      </rPr>
      <t>DS-T303 (6 mm) - 3Мп</t>
    </r>
    <r>
      <rPr>
        <sz val="10"/>
        <color rgb="FF000000"/>
        <rFont val="Calibri"/>
        <family val="2"/>
        <charset val="204"/>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</si>
  <si>
    <t>5 Мп камеры</t>
  </si>
  <si>
    <t>DS-T500 (B) (2.8 mm)</t>
  </si>
  <si>
    <r>
      <rPr>
        <b/>
        <sz val="10"/>
        <rFont val="Calibri"/>
        <family val="2"/>
        <charset val="204"/>
      </rPr>
      <t>DS-T500 (B) (2.8 mm) - 5Мп</t>
    </r>
    <r>
      <rPr>
        <sz val="10"/>
        <color rgb="FF000000"/>
        <rFont val="Calibri"/>
        <family val="2"/>
        <charset val="204"/>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</si>
  <si>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DS-T500 (3.6 mm)</t>
  </si>
  <si>
    <r>
      <rPr>
        <b/>
        <sz val="10"/>
        <rFont val="Calibri"/>
        <family val="2"/>
        <charset val="204"/>
      </rPr>
      <t>DS-T500 (3.6 mm) - 5Мп</t>
    </r>
    <r>
      <rPr>
        <sz val="10"/>
        <color rgb="FF000000"/>
        <rFont val="Calibri"/>
        <family val="2"/>
        <charset val="204"/>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</si>
  <si>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DS-T500 (6 mm)</t>
  </si>
  <si>
    <r>
      <rPr>
        <b/>
        <sz val="10"/>
        <rFont val="Calibri"/>
        <family val="2"/>
        <charset val="204"/>
      </rPr>
      <t>DS-T500 (6 mm) - 5Мп</t>
    </r>
    <r>
      <rPr>
        <sz val="10"/>
        <color rgb="FF000000"/>
        <rFont val="Calibri"/>
        <family val="2"/>
        <charset val="204"/>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</si>
  <si>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DS-T501 (1.1 mm)</t>
  </si>
  <si>
    <r>
      <rPr>
        <b/>
        <sz val="10"/>
        <rFont val="Calibri"/>
        <family val="2"/>
        <charset val="204"/>
      </rPr>
      <t>DS-T501 (1.1 mm) - 5Мп</t>
    </r>
    <r>
      <rPr>
        <sz val="10"/>
        <color rgb="FF000000"/>
        <rFont val="Calibri"/>
        <family val="2"/>
        <charset val="204"/>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</si>
  <si>
    <t>DS-T503 (B) (2.8 mm)</t>
  </si>
  <si>
    <r>
      <rPr>
        <b/>
        <sz val="10"/>
        <rFont val="Calibri"/>
        <family val="2"/>
        <charset val="204"/>
      </rPr>
      <t>DS-T503 (B) (2.8 mm) - 5Мп</t>
    </r>
    <r>
      <rPr>
        <sz val="10"/>
        <color rgb="FF000000"/>
        <rFont val="Calibri"/>
        <family val="2"/>
        <charset val="204"/>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</si>
  <si>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DS-T503 (3.6 mm)</t>
  </si>
  <si>
    <r>
      <rPr>
        <b/>
        <sz val="10"/>
        <rFont val="Calibri"/>
        <family val="2"/>
        <charset val="204"/>
      </rPr>
      <t>DS-T503 (3.6 mm) - 5Мп</t>
    </r>
    <r>
      <rPr>
        <sz val="10"/>
        <color rgb="FF000000"/>
        <rFont val="Calibri"/>
        <family val="2"/>
        <charset val="204"/>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</si>
  <si>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DS-T503 (6 mm)</t>
  </si>
  <si>
    <r>
      <rPr>
        <b/>
        <sz val="10"/>
        <rFont val="Calibri"/>
        <family val="2"/>
        <charset val="204"/>
      </rPr>
      <t>DS-T503 (6 mm) - 5Мп</t>
    </r>
    <r>
      <rPr>
        <sz val="10"/>
        <color rgb="FF000000"/>
        <rFont val="Calibri"/>
        <family val="2"/>
        <charset val="204"/>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</si>
  <si>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DS-T506 (B)</t>
  </si>
  <si>
    <r>
      <rPr>
        <b/>
        <sz val="10"/>
        <rFont val="Calibri"/>
        <family val="2"/>
        <charset val="204"/>
      </rPr>
      <t>DS-T506 (B) - 5Мп</t>
    </r>
    <r>
      <rPr>
        <sz val="10"/>
        <color rgb="FF000000"/>
        <rFont val="Calibri"/>
        <family val="2"/>
        <charset val="204"/>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</si>
  <si>
    <t>DS-T507</t>
  </si>
  <si>
    <r>
      <rPr>
        <b/>
        <sz val="10"/>
        <rFont val="Calibri"/>
        <family val="2"/>
        <charset val="204"/>
      </rPr>
      <t>DS-T507 - 5Мп</t>
    </r>
    <r>
      <rPr>
        <sz val="10"/>
        <color rgb="FF000000"/>
        <rFont val="Calibri"/>
        <family val="2"/>
        <charset val="204"/>
      </rPr>
      <t xml:space="preserve"> внутренняя купольная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-20°С до +45°С; 12В DC±15%, 4.5Вт макс.</t>
    </r>
  </si>
  <si>
    <t>DS-T500P (2.8 mm)</t>
  </si>
  <si>
    <t>5Мп уличная цилиндрическая HD-TVI камера с EXIR-подсветкой до 20м 1/2.7" CMOS матрица; объектив 2.8мм; угол обзора 94.4°; 2592x1944@20к/с, 2560x1440@25к/с; механический ИК-фильтр; 0.01 Лк@F1.2; DWDR, BLC, DNR; EXIR Smart ИК; OSD-меню; видеовыход: 1 х HD-TVI; IP67; -40°С до +60°С; 12В DC±15% / PoC af, 5Вт макс.</t>
  </si>
  <si>
    <t>DS-T500P (3.6 mm)</t>
  </si>
  <si>
    <t>5Мп уличная цилиндрическая HD-TVI камера с EXIR-подсветкой до 20м 1/2.7" CMOS матрица; объектив 3.6мм; угол обзора 72.4°; 2592x1944@20к/с, 2560x1440@25к/с; механический ИК-фильтр; 0.01 Лк@F1.2; DWDR, DNR; BLC, EXIR Smart ИК; OSD-меню; видеовыход: 1 х HD-TVI; IP67; -40°С до +60°С; 12В DC±15% / PoC af, 5Вт макс.</t>
  </si>
  <si>
    <t>DS-T500P (6 mm)</t>
  </si>
  <si>
    <t>5Мп уличная цилиндрическая HD-TVI камера с EXIR-подсветкой до 20м 1/2.7" CMOS матрица; объектив 6мм; угол обзора 48,6°; 2592x1944@20к/с, 2560x1440@25к/с; механический ИК-фильтр; 0.01 Лк@F1.2; DWDR, DNR; BLC, EXIR Smart ИК; OSD-меню; видеовыход: 1 х HD-TVI; IP67; -40°С до +60°С; 12В DC±15% / PoC af, 5Вт макс.</t>
  </si>
  <si>
    <t>DS-T503P (2.8 mm)</t>
  </si>
  <si>
    <t>5Мп уличная HD-TVI камера с ИК-подсветкой до 20м 1/2.7" CMOS матрица; объектив 2.8мм; угол обзора 94.4°; 2592x1944@20к/с, 2560x1440@25к/с; механический ИК-фильтр; 0.01 Лк@F1.2; DWDR, DNR; BLC, Smart ИК; OSD-меню; видеовыход: 1 х HD-TVI; IP67; -40°С до +60°С; 12В DC±15% / PoC af, 5Вт макс.</t>
  </si>
  <si>
    <t>DS-T503P (3.6 mm)</t>
  </si>
  <si>
    <t>5Мп уличная HD-TVI камера с ИК-подсветкой до 20м 1/2.7" CMOS матрица; объектив 3.6мм; угол обзора 72.4°; 2592x1944@20к/с, 2560x1440@25к/с; механический ИК-фильтр; 0.01 Лк@F1.2; DWDR, DNR; BLC, Smart ИК; OSD-меню; видеовыход: 1 х HD-TVI; IP67; -40°С до +60°С; 12В DC±15% / PoC af, 5Вт макс.</t>
  </si>
  <si>
    <t>DS-T503P (6 mm)</t>
  </si>
  <si>
    <t>5Мп уличная HD-TVI камера с ИК-подсветкой до 20м 1/2.7" CMOS матрица; объектив 6мм; угол обзора 48.6°; 2592x1944@20к/с, 2560x1440@25к/с; механический ИК-фильтр; 0.01 Лк@F1.2; DWDR, DNR; BLC, Smart ИК; OSD-меню; видеовыход: 1 х HD-TVI; IP67; -40°С до +60°С; 12В DC±15% / PoC af, 5Вт макс.</t>
  </si>
  <si>
    <t>2 Мп Скоростные поворотные HD-TVI видеокамеры</t>
  </si>
  <si>
    <t>DS-T245</t>
  </si>
  <si>
    <r>
      <rPr>
        <b/>
        <sz val="10"/>
        <rFont val="Calibri"/>
        <family val="2"/>
        <charset val="204"/>
      </rPr>
      <t>DS-T245 - 2Мп</t>
    </r>
    <r>
      <rPr>
        <sz val="10"/>
        <color rgb="FF000000"/>
        <rFont val="Calibri"/>
        <family val="2"/>
        <charset val="204"/>
      </rPr>
      <t xml:space="preserve"> внутренняя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-20 °C...+65 °C; 24В AC; 12Вт макс.</t>
    </r>
  </si>
  <si>
    <t>DS-T255</t>
  </si>
  <si>
    <r>
      <rPr>
        <b/>
        <sz val="10"/>
        <rFont val="Calibri"/>
        <family val="2"/>
        <charset val="204"/>
      </rPr>
      <t>DS-T255 - 2Мп</t>
    </r>
    <r>
      <rPr>
        <sz val="10"/>
        <color rgb="FF000000"/>
        <rFont val="Calibri"/>
        <family val="2"/>
        <charset val="204"/>
      </rPr>
      <t xml:space="preserve"> уличная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-35 °C...+65 °C; IP66; грозозащита TVS 4000B; 24В AC; 18Вт макс.</t>
    </r>
  </si>
  <si>
    <t>DS-T265</t>
  </si>
  <si>
    <r>
      <rPr>
        <b/>
        <sz val="10"/>
        <rFont val="Calibri"/>
        <family val="2"/>
        <charset val="204"/>
      </rPr>
      <t>DS-T265 - 2Мп</t>
    </r>
    <r>
      <rPr>
        <sz val="10"/>
        <color rgb="FF000000"/>
        <rFont val="Calibri"/>
        <family val="2"/>
        <charset val="204"/>
      </rPr>
      <t xml:space="preserve"> уличная скоростная поворотная HD-TVI камера с ИК-подсветкой до 100м
1/2.8’’ Progressive Scan CMOS; объектив 4 - 92мм, 23x; угол обзора объектива 49° - 2.2°;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тревожные вход/выход 2/1; -35 °C...+65 °C; IP66; грозозащита TVS 4000B; 24В AC; 20Вт макс.</t>
    </r>
  </si>
  <si>
    <t>Кронштейны для скоростных поворотных HD-TVI видеокамер</t>
  </si>
  <si>
    <t>DS-B305</t>
  </si>
  <si>
    <t>Кронштейн</t>
  </si>
  <si>
    <t>Настенный кронштейн, белый, для скоростных поворотных купольных камер, алюминий, 97.3×182.6×306.3 мм</t>
  </si>
  <si>
    <t>DS-B310</t>
  </si>
  <si>
    <t>Кронштейн на столб, белый, для скоростных поворотных купольных камер, алюминий, 117×194×451.3 мм</t>
  </si>
  <si>
    <t>DS-B420</t>
  </si>
  <si>
    <t>Кронштейн на угол, белый, для скоростных поворотных камер, алюминий, 176.8×194×417.8</t>
  </si>
  <si>
    <t xml:space="preserve">Гибридные HD-TVI Видеорегистраторы </t>
  </si>
  <si>
    <t>DS-H104G</t>
  </si>
  <si>
    <r>
      <rPr>
        <b/>
        <sz val="10"/>
        <rFont val="Calibri"/>
        <family val="2"/>
        <charset val="204"/>
      </rPr>
      <t>DS-H104G - 4-х канальный</t>
    </r>
    <r>
      <rPr>
        <sz val="10"/>
        <color rgb="FF000000"/>
        <rFont val="Calibri"/>
        <family val="2"/>
        <charset val="204"/>
      </rPr>
      <t xml:space="preserve"> гибридный HD-TVI регистратор для  аналоговых, HD-TVI и AHD камер + 1 IP-камера@720p
Видеовход: 4 канала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720p@25к/с. Синхр. воспр. 4 канала@720p; 1 SATA для HDD до 6Тб; 1 10M/ 100M Ethernet интерфейс; 2 USB2.0;  -10°C до +55°C;12В DC; 8Вт макс (без HDD)."</t>
    </r>
  </si>
  <si>
    <t>DS-H108G</t>
  </si>
  <si>
    <r>
      <rPr>
        <b/>
        <sz val="10"/>
        <rFont val="Calibri"/>
        <family val="2"/>
        <charset val="204"/>
      </rPr>
      <t>DS-H108G - 8-ми канальный</t>
    </r>
    <r>
      <rPr>
        <sz val="10"/>
        <color rgb="FF000000"/>
        <rFont val="Calibri"/>
        <family val="2"/>
        <charset val="204"/>
      </rPr>
      <t xml:space="preserve"> гибридный HD-TVI регистратор для  аналоговых, HD-TVI и AHD камер + 1 IP-камера@1080p
Видеовход: 8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1080p@25к/с. Синхр. воспр. 8 каналов@720p; 1 SATA для HDD до 6Тб; 1 10M/ 100M Ethernet интерфейс; 2 USB2.0; -10°C до +55°C; 12В DC; 12Вт макс (без HDD)."</t>
    </r>
  </si>
  <si>
    <t>DS-H116G</t>
  </si>
  <si>
    <r>
      <rPr>
        <b/>
        <sz val="10"/>
        <rFont val="Calibri"/>
        <family val="2"/>
        <charset val="204"/>
      </rPr>
      <t>DS-H116G - 16-ти канальный</t>
    </r>
    <r>
      <rPr>
        <sz val="10"/>
        <color rgb="FF000000"/>
        <rFont val="Calibri"/>
        <family val="2"/>
        <charset val="204"/>
      </rPr>
      <t xml:space="preserve"> гибридный HD-TVI регистратор для  аналоговых, HD-TVI и AHD камер + 1 IP-камера@1080p
Видеовход: 16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канал:TVI и AHD: 720p@25к/с; аналоговые камеры: WD1@25к/с; IP: доп. 1 канал 1080p@25к/с. Синхр. воспр. 16 каналов@720p; 1 SATA для HDD до 6Тб; 1 10M/ 100M Ethernet интерфейс; 2 USB2.0; -10°C до +55°C; 12В DC: 20Вт макс (без HDD)."</t>
    </r>
  </si>
  <si>
    <t>DS-H104Q</t>
  </si>
  <si>
    <r>
      <rPr>
        <b/>
        <sz val="10"/>
        <rFont val="Calibri"/>
        <family val="2"/>
        <charset val="204"/>
      </rPr>
      <t>DS-H104Q - 4-х канальный</t>
    </r>
    <r>
      <rPr>
        <sz val="10"/>
        <color rgb="FF000000"/>
        <rFont val="Calibri"/>
        <family val="2"/>
        <charset val="204"/>
      </rPr>
      <t xml:space="preserve"> гибридный HD-TVI регистратор для  аналоговых, HD-TVI, AHD и CVI камер + 1 IP-канал@1080p (до 5 с замещением аналоговых)
Видеовход: 4 канала BNC; Аудиовход: 1 канал RCA; Видеовыход: 1 VGA и 1 HDMI до 1080Р; Аудиовыход: 1 канал RCA; видеосжатие H.264/H.264+; аудиосжатие G.711u.
Разрешение записи на канал: TVI: 3Мп@12к/с (1й канал)/ 1080p@12к/с, 1080p Lite /720p Lite /720p@25к/с; AHD и CVI: 1080p@12к/с, 1080p Lite /720p@25к/с; аналоговые камеры: WD1@25к/с; IP: доп. 1 канал 1080p@25к/с; 1 SATA для HDD до 6Тб; 1 RJ-45 10M/ 100M Ethernet интерфейс; 2 USB2.0; -10°C до +55°C; 12В DC: 8Вт макс (без HDD).
</t>
    </r>
    <r>
      <rPr>
        <b/>
        <i/>
        <sz val="10"/>
        <color rgb="FFCC0000"/>
        <rFont val="Calibri"/>
        <family val="2"/>
        <charset val="204"/>
      </rPr>
      <t>Замена на DS-H204Q</t>
    </r>
  </si>
  <si>
    <t>DS-H108Q</t>
  </si>
  <si>
    <r>
      <rPr>
        <b/>
        <sz val="10"/>
        <rFont val="Calibri"/>
        <family val="2"/>
        <charset val="204"/>
      </rPr>
      <t>DS-H108Q - 8-ми канальный</t>
    </r>
    <r>
      <rPr>
        <sz val="10"/>
        <color rgb="FF000000"/>
        <rFont val="Calibri"/>
        <family val="2"/>
        <charset val="204"/>
      </rPr>
      <t xml:space="preserve"> гибридный HD-TVI регистратор для  аналоговых, HD-TVI, AHD и CVI камер + 2 IP-канала@1080p (до 10 с замещением аналоговых)
Видеовход: 8 каналов BNC; Аудиовход: 1 канал RCA; Видеовыход: 1 VGA и 1 HDMI до 1080Р; Аудиовыход; 1 канал RCA; видеосжатие H.264/H.264+; аудиосжатие G.711u.
Разрешение записи на канал: TVI: 3Мп@12к/с (первые 2 канала), 1080p@12к/с, 1080p Lite /720p Lite /720p@25к/с; AHD и CVI: 1080p@12к/с, 1080p Lite /720p@25к/с; аналоговые камеры WD1@25к/с; IP: доп. 2 канала 1080p@25к/с. 1 SATA для HDD до 6Тб; 1 RJ-45 10M/ 100M Ethernet интерфейс; 2 USB2.0;  -10°C до +55°C; 12В DC; 12Вт макс (без HDD).
</t>
    </r>
    <r>
      <rPr>
        <b/>
        <i/>
        <sz val="10"/>
        <color rgb="FFCC0000"/>
        <rFont val="Calibri"/>
        <family val="2"/>
        <charset val="204"/>
      </rPr>
      <t>Замена на DS-H208Q</t>
    </r>
  </si>
  <si>
    <t>DS-H116Q</t>
  </si>
  <si>
    <r>
      <rPr>
        <b/>
        <sz val="10"/>
        <rFont val="Calibri"/>
        <family val="2"/>
        <charset val="204"/>
      </rPr>
      <t>DS-H116Q - 16-ти канальный</t>
    </r>
    <r>
      <rPr>
        <sz val="10"/>
        <color rgb="FF000000"/>
        <rFont val="Calibri"/>
        <family val="2"/>
        <charset val="204"/>
      </rPr>
      <t xml:space="preserve"> гибридный HD-TVI регистратор для  аналоговых, HD-TVI, AHD и CVI камер + 2 IP-канала@1080p (до 18 с замещением аналоговых)
Видеовход: 16 каналов BNC; Аудиовход: 1 канал RCA; Видеовыход: 1 VGA до 2К, 1 HDMI до 4К; Аудиовыход; 1 канал RCA; видеосжатие H.264/H.264+; аудиосжатие G.711u.
Разрешение записи на канал: TVI: 3Мп@12к/с (первые 4 канала), 1080p@12к/с, 1080p Lite /720p Lite /720p@25к/с; AHD и CVI: 1080p@12к/с, 1080p Lite /720p@25к/с; аналоговые камеры WD1@25к/с; IP: доп. 2 канала 1080p@25к/с. 1 SATA для HDD до 6Тб; 1 RJ-45 10M/ 100M /1000M Ethernet интерфейс; 2 USB2.0;  -10°C до +55°C; 12В DC; 20Вт макс (без HDD).
</t>
    </r>
    <r>
      <rPr>
        <b/>
        <i/>
        <sz val="10"/>
        <color rgb="FFCC0000"/>
        <rFont val="Calibri"/>
        <family val="2"/>
        <charset val="204"/>
      </rPr>
      <t>Замена на DS-H216Q</t>
    </r>
  </si>
  <si>
    <t>DS-H204Q</t>
  </si>
  <si>
    <r>
      <rPr>
        <b/>
        <sz val="10"/>
        <rFont val="Calibri"/>
        <family val="2"/>
        <charset val="204"/>
      </rPr>
      <t>DS-H204Q - 4-х канальный</t>
    </r>
    <r>
      <rPr>
        <sz val="10"/>
        <color rgb="FF000000"/>
        <rFont val="Calibri"/>
        <family val="2"/>
        <charset val="204"/>
      </rPr>
      <t xml:space="preserve"> гибридный HD-TVI регистратор для  аналоговых, HD-TVI, AHD и CVI камер + 1 IP-канал (до 5 с замещением аналоговых)
Видеовход: 4 канала BNC; Аудиовход: 1 канал RCA; Видеовыход: 1 VGA и 1 HDMI до 1080Р; Аудиовыход: 1 канал RCA; видеосжатие H.265/H.265+/H.264/H.264+; аудиосжатие G.711u.
Разрешение записи на канал: TVI: 3Мп@15к/с (1й канал)/ 1080p@15к/с, 1080p Lite /720p Lite /720p@25к/с; AHD и CVI: 1080p@15к/с, 1080p Lite /720p@25к/с; аналоговые камеры: WD1@25к/с; IP: доп. 1 канал до 4Мп; 1 SATA для HDD до 6Тб; 1 RJ-45 10M/ 100M Ethernet интерфейс; 2 USB2.0; -10°C до +55°C; 12В DC: 8Вт макс (без HDD).</t>
    </r>
  </si>
  <si>
    <t>DS-H208Q</t>
  </si>
  <si>
    <r>
      <rPr>
        <b/>
        <sz val="10"/>
        <rFont val="Calibri"/>
        <family val="2"/>
        <charset val="204"/>
      </rPr>
      <t>DS-H208Q - 8-ми канальный</t>
    </r>
    <r>
      <rPr>
        <sz val="10"/>
        <color rgb="FF000000"/>
        <rFont val="Calibri"/>
        <family val="2"/>
        <charset val="204"/>
      </rPr>
      <t xml:space="preserve"> гибридный HD-TVI регистратор для  аналоговых, HD-TVI, AHD и CVI камер + 2 IP-канала (до 10 с замещением аналоговых)
Видеовход: 8 каналов BNC; Аудиовход: 1 канал RCA; Видеовыход: 1 VGA и 1 HDMI до 1080Р; Аудиовыход; 1 канал RCA; видеосжатие H.265/H.265+/H.264/H.264+; аудиосжатие G.711u.
Разрешение записи на канал: TVI: 3Мп@15к/с (первые 2 канала), 1080p@15к/с, 1080p Lite /720p Lite /720p@25к/с; AHD и CVI: 1080p@15к/с, 1080p Lite /720p@25к/с; аналоговые камеры WD1@25к/с; IP: доп. 2 канала до 4Мп. 1 SATA для HDD до 6Тб; 1 RJ-45 10M/ 100M Ethernet интерфейс; 2 USB2.0;  -10°C до +55°C; 12В DC; 12Вт макс (без HDD).</t>
    </r>
  </si>
  <si>
    <t>DS-H216Q</t>
  </si>
  <si>
    <r>
      <rPr>
        <b/>
        <sz val="10"/>
        <rFont val="Calibri"/>
        <family val="2"/>
        <charset val="204"/>
      </rPr>
      <t>DS-H216Q - 16-ти канальный</t>
    </r>
    <r>
      <rPr>
        <sz val="10"/>
        <color rgb="FF000000"/>
        <rFont val="Calibri"/>
        <family val="2"/>
        <charset val="204"/>
      </rPr>
      <t xml:space="preserve"> гибридный HD-TVI регистратор для  аналоговых, HD-TVI, AHD и CVI камер + 2 IP-канала (до 18 с замещением аналоговых)
Видеовход: 16 каналов BNC; Аудиовход: 1 канал RCA; Видеовыход: 1 VGA до 2К, 1 HDMI до 4К; Аудиовыход; 1 канал RCA; видеосжатие H.265/H.265+/H.264/H.264+; аудиосжатие G.711u.
Разрешение записи на канал: TVI: 3Мп@15к/с (первые 4 канала), 1080p@15к/с, 1080p Lite /720p Lite /720p@25к/с; AHD и CVI: 1080p@15к/с, 1080p Lite /720p@25к/с; аналоговые камеры WD1@25к/с; IP: доп. 2 канала до 4Мп. 1 SATA для HDD до 6Тб; 1 RJ-45 10M/100M /1000M Ethernet интерфейс; 2 USB2.0;  -10°C до +55°C; 12В DC; 15Вт макс (без HDD).</t>
    </r>
  </si>
  <si>
    <t>DS-H104U</t>
  </si>
  <si>
    <t>4-х канальный гибридный HD-TVI регистратор для  аналоговых, HD-TVI и AHD камер + 2 IP-камеры@4Мп
Видеовход: 4 канала BNC; Аудиовход: 4 канала RCA;  Двустороннее аудио: 1 канал RCA; Видеовыход: 1 VGA и 1 HDMI до 1080Р;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 100M Ethernet интерфейс; 1 USB2.0; 1 USB3.0; 1 RS-485; Трев. вход/выход 4/1; -10°C до +55°C; 12В DC: 15Вт макс (без HDD).</t>
  </si>
  <si>
    <t>DS-H108U</t>
  </si>
  <si>
    <t>8-х канальный гибридный HD-TVI регистратор для  аналоговых, HD-TVI и AHD камер + 2 IP-камеры@4Мп
Видеовход: 8 каналов BNC; Аудиовход: 4 канала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10M/100M/1000M Ethernet интерфейс; 1 USB2.0; 1 USB3.0; 1 RS-485; Трев. вход/выход 8/4; -10°C до +55°C; 12В DC: 20Вт макс (без HDD).</t>
  </si>
  <si>
    <t>DS-H116U</t>
  </si>
  <si>
    <t>16-х канальный гибридный HD-TVI регистратор для  аналоговых, HD-TVI и AHD камер + 2 IP-камеры@4Мп
Видеовход: 16 каналов BNC; Аудиовход: 16 каналов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2 SATA для HDD до 6Тб; 1 10M/100M/1000M Ethernet интерфейс; 1 USB2.0; 1 USB3.0; 1 RS-485; Трев. вход/выход 16/4; -10°C до +55°C; 12В DC: 20Вт макс (без HDD).</t>
  </si>
  <si>
    <t>DS-H204U</t>
  </si>
  <si>
    <t>4-х канальный гибридный HD-TVI регистратор для  аналоговых, HD-TVI, AHD и CVI камер + 2 IP-канала@4Мп (до 6 с замещением аналоговых)
Видеовход: 4 канала BNC; Аудиовход: 4 канала RCA (1 канал для двустороннего аудио); Видеовыход: 1 VGA и 1 HDMI до 1080Р,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Ethernet интерфейс; 2 USB2.0; 1 RS-485; Трев. вход/выход 4/1; -10°C до +55°C; 12В DC: 15Вт макс (без HDD).</t>
  </si>
  <si>
    <t>DS-H204QP</t>
  </si>
  <si>
    <r>
      <rPr>
        <b/>
        <sz val="9"/>
        <color rgb="FF000000"/>
        <rFont val="Arial"/>
        <family val="2"/>
        <charset val="204"/>
      </rPr>
      <t xml:space="preserve">DS-H204QP </t>
    </r>
    <r>
      <rPr>
        <sz val="9"/>
        <color rgb="FF000000"/>
        <rFont val="Arial"/>
        <family val="2"/>
        <charset val="204"/>
      </rPr>
      <t>4-х канальный гибридный HD-TVI регистратор для аналоговых, HD-TVI, AHD и CVI камер с PoC, 1 IP-канал (до 5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TVI: 4Мп Lite, 3Мп@15к/с (1й канал)/ 1080p@15к/с, 1080p Lite /720p Lite /720p@25к/с; AHD и CVI: 1080p@15к/с, 1080p Lite /720p@25к/с; аналоговые камеры: WD1@25к/с; IP: доп. 1 канал до 4Мп; 1 SATA для HDD до 8Тб; Трев. вход/выход 4/1, 1 RS-485; 1 RJ-45 10M/ 100M Ethernet интерфейс; 2 USB2.0; -10°C до +55°C; 48В DC: 40Вт макс (без HDD).</t>
    </r>
  </si>
  <si>
    <t>DS-H208U</t>
  </si>
  <si>
    <t>8-ми канальный гибридный HD-TVI регистратор для  аналоговых, HD-TVI, AHD и CVI камер + 2 IP-канала@4Мп (до 10 с замещением аналоговых)
Видеовход: 8 каналов BNC; Аудиовход: 4 канала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1000M Ethernet интерфейс; 1 USB2.0, 1 USB3.0; 1 RS-485; Трев. вход/выход 8/4; -10°C до +55°C; 12В DC: 20Вт макс (без HDD).</t>
  </si>
  <si>
    <t>DS-H208QP</t>
  </si>
  <si>
    <r>
      <rPr>
        <b/>
        <sz val="9"/>
        <color rgb="FF000000"/>
        <rFont val="Arial"/>
        <family val="2"/>
        <charset val="204"/>
      </rPr>
      <t xml:space="preserve">DS-H208QP </t>
    </r>
    <r>
      <rPr>
        <sz val="9"/>
        <color rgb="FF000000"/>
        <rFont val="Arial"/>
        <family val="2"/>
        <charset val="204"/>
      </rPr>
      <t>8-ми канальный гибридный HD-TVI регистратор для аналоговых, HD-TVI, AHD и CVI камер c PoC + 2 IP-канала (до 10 с замещением аналоговых)
Видеовход: 8 каналов BNC; Аудиовход: 1 канал RCA; Видеовыход: 1 VGA и 1 HDMI до 1080Р; Аудиовыход; 8 каналов RCA; видеосжатие H.265/H.265+/H.264/H.264+; аудиосжатие G.711u.
Разрешение записи на канал: TVI: 4Мп Lite, 3Мп@15к/с (первые 2 канала), 1080p@15к/с, 1080p Lite /720p Lite /720p@25к/с; AHD и CVI: 1080p@15к/с, 1080p Lite /720p@25к/с; аналоговые камеры WD1@25к/с; IP: доп. 2 канала до 4Мп. 2 SATA для HDD до 8Тб; 1 RS-485; Трев. вход/выход 8/4, 1 RJ-45 10M/ 100M Ethernet интерфейс; 2 USB2.0; -10°C до +55°C; 48В DC; 60Вт макс (без HDD).</t>
    </r>
  </si>
  <si>
    <t>DS-H216U</t>
  </si>
  <si>
    <t>16-ти канальный гибридный HD-TVI регистратор для  аналоговых, HD-TVI, AHD и CVI камер + 2 IP-канала@4Мп (до 18 с замещением аналоговых)
Видеовход: 16 каналов BNC; Аудиовход: 16 каналов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2 SATA для HDD до 6Тб; 1 RJ-45 10M/ 100M/ 1000M Ethernet интерфейс; 1 USB2.0, 1 USB3.0; 1 RS-485; Трев. вход/выход 16/4; -10°C до +55°C; 12В DC: 20Вт макс (без HDD).</t>
  </si>
  <si>
    <t>DS-H216QP</t>
  </si>
  <si>
    <r>
      <rPr>
        <b/>
        <sz val="9"/>
        <color rgb="FF000000"/>
        <rFont val="Arial"/>
        <family val="2"/>
        <charset val="204"/>
      </rPr>
      <t xml:space="preserve">DS-H216QP </t>
    </r>
    <r>
      <rPr>
        <sz val="9"/>
        <color rgb="FF000000"/>
        <rFont val="Arial"/>
        <family val="2"/>
        <charset val="204"/>
      </rPr>
      <t>16-ти канальный гибридный HD-TVI регистратор для аналоговых, HD-TVI, AHD и CVI камер c PoC + 2 IP-канала (до 18-ти с замещением аналоговых)
Видеовход: 16 каналов BNC; Аудиовход: 4 канала RCA; Видеовыход: 1 VGA и 1 HDMI до 4К; Аудиовыход: 1 канал RCA; видеосжатие H.265/H.265+/H.264/H.264+; аудиосжатие G.711u.
Разрешение записи на канал: TVI: 4Мп Lite, 3Мп@15к/с (первые 4 канала), 1080p@15к/с, 1080p Lite /720p Lite /720p@25к/с; AHD и CVI: 1080p@15к/с, 1080p Lite /720p@25к/с; аналоговые камеры WD1@25к/с; IP: доп. 2 канала до 4Мп.; 2 SATA для HDD до 8Тб; 1 RJ-45 10M/ 100M / 1000M Ethernet интерфейс; 1 USB2.0, 1 USB3.0; 1 RS-485; Трев. вход/выход 4/1, -10°C до +55°C; 48В DC: 120Вт макс (без HDD).</t>
    </r>
  </si>
  <si>
    <t>DS-H204UP</t>
  </si>
  <si>
    <r>
      <rPr>
        <b/>
        <sz val="9"/>
        <color rgb="FF000000"/>
        <rFont val="Arial"/>
        <family val="2"/>
        <charset val="204"/>
      </rPr>
      <t xml:space="preserve">DS-H204UP </t>
    </r>
    <r>
      <rPr>
        <sz val="9"/>
        <color rgb="FF000000"/>
        <rFont val="Arial"/>
        <family val="2"/>
        <charset val="204"/>
      </rPr>
      <t>4-х канальный гибридный HD-TVI регистратор для аналоговых, HD-TVI, AHD и CVI камер с PoC, 2 IP-канала (до 6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5Мп@12к/с, 4Мп@15к/с, 3Мп@18к/с, 1080p / 720p@25к/с; AHD и CVI: 1080p/720p@25к/с; аналоговые камеры: WD1@25к/с; IP: доп. 2 канала 6Мп@25к/с; 1 SATA для HDD до 8Тб; Трев. вход/выход 4/1, 1 RS-485; 1 RJ-45 10M/ 100M Ethernet интерфейс; 2 USB2.0; -10°C до +55°C; 48В DC: 40Вт макс (без HDD).</t>
    </r>
  </si>
  <si>
    <t>11 540</t>
  </si>
  <si>
    <t>DS-H208UP</t>
  </si>
  <si>
    <r>
      <rPr>
        <b/>
        <sz val="9"/>
        <color rgb="FF000000"/>
        <rFont val="Arial"/>
        <family val="2"/>
        <charset val="204"/>
      </rPr>
      <t xml:space="preserve">DS-H208UP </t>
    </r>
    <r>
      <rPr>
        <sz val="9"/>
        <color rgb="FF000000"/>
        <rFont val="Arial"/>
        <family val="2"/>
        <charset val="204"/>
      </rPr>
      <t>8-ми канальный гибридный HD-TVI регистратор для аналоговых, HD-TVI, AHD и CVI камер c PoC + 2 IP-канала (до 10-ти с замещением аналоговых)
Видеовход: 8 каналов BNC; Аудиовход: 8 каналов RCA; Видеовыход: 1 VGA и 1 HDMI до 4К; Аудиовыход: 1 канал RCA; видеосжатие H.265/H.265+/H.264/H.264+; аудиосжатие G.711u.
Разрешение записи на канал: TVI: 8Мп@8к/с, 5Мп@12к/с, 4Мп@15к/с, 3Мп@18к/с, 1080p / 720p@25к/с; AHD и CVI: 1080p/720p@25к/с; аналоговые камеры: WD1@25к/с; IP: доп. 2 канала 6Мп@25к/с; 2 SATA для HDD до 8Тб; 1 RJ-45 10M/ 100M / 1000M Ethernet интерфейс; 1 USB2.0, 1 USB3.0; 1 RS-485; Трев. вход/выход 8/4; -10°C до +55°C; 48В DC: 60Вт макс (без HDD).</t>
    </r>
  </si>
  <si>
    <t>21 440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</si>
</sst>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 [$руб.-419];\-#,##0\ [$руб.-419]"/>
    <numFmt numFmtId="165" formatCode="#,##0\ [$руб.-419];[Red]\-#,##0\ [$руб.-419]"/>
    <numFmt numFmtId="166" formatCode="[$р.-419]#,##0.00"/>
    <numFmt numFmtId="167" formatCode="#,##0[$ руб. ]"/>
    <numFmt numFmtId="168" formatCode="#,##0[$р.]"/>
  </numFmts>
  <fonts count="95" x14ac:knownFonts="1">
    <font>
      <sz val="10"/>
      <color rgb="FF000000"/>
      <name val="Calibri"/>
      <charset val="1"/>
    </font>
    <font>
      <sz val="10"/>
      <name val="Arial"/>
      <family val="2"/>
      <charset val="204"/>
    </font>
    <font>
      <b/>
      <sz val="11"/>
      <color rgb="FF0000FF"/>
      <name val="Arial"/>
      <family val="2"/>
      <charset val="204"/>
    </font>
    <font>
      <sz val="14"/>
      <name val="Cambria"/>
      <family val="1"/>
      <charset val="204"/>
    </font>
    <font>
      <sz val="12"/>
      <name val="Cambria"/>
      <family val="1"/>
      <charset val="204"/>
    </font>
    <font>
      <sz val="6"/>
      <name val="Cambria"/>
      <family val="1"/>
      <charset val="204"/>
    </font>
    <font>
      <b/>
      <u/>
      <sz val="12"/>
      <color rgb="FFFF0000"/>
      <name val="Cambria"/>
      <family val="1"/>
      <charset val="204"/>
    </font>
    <font>
      <b/>
      <u/>
      <sz val="12"/>
      <color rgb="FF0000FF"/>
      <name val="Arial"/>
      <family val="2"/>
      <charset val="204"/>
    </font>
    <font>
      <b/>
      <sz val="14"/>
      <name val="Arial"/>
      <family val="2"/>
      <charset val="204"/>
    </font>
    <font>
      <b/>
      <sz val="12"/>
      <name val="Arial"/>
      <family val="2"/>
      <charset val="204"/>
    </font>
    <font>
      <sz val="11"/>
      <name val="Cambria"/>
      <family val="1"/>
      <charset val="204"/>
    </font>
    <font>
      <b/>
      <u/>
      <sz val="11"/>
      <color rgb="FF0000FF"/>
      <name val="Arial"/>
      <family val="2"/>
      <charset val="204"/>
    </font>
    <font>
      <u/>
      <sz val="10"/>
      <color rgb="FF000000"/>
      <name val="Tahoma"/>
      <family val="2"/>
      <charset val="204"/>
    </font>
    <font>
      <sz val="14"/>
      <color rgb="FF003366"/>
      <name val="Impact"/>
      <family val="2"/>
      <charset val="204"/>
    </font>
    <font>
      <sz val="24"/>
      <color rgb="FF003366"/>
      <name val="Tahoma"/>
      <family val="2"/>
      <charset val="204"/>
    </font>
    <font>
      <sz val="25"/>
      <color rgb="FF003366"/>
      <name val="Tahoma"/>
      <family val="2"/>
      <charset val="204"/>
    </font>
    <font>
      <u/>
      <sz val="14"/>
      <color rgb="FF003366"/>
      <name val="Arial"/>
      <family val="2"/>
      <charset val="204"/>
    </font>
    <font>
      <sz val="10"/>
      <color rgb="FF003366"/>
      <name val="Tahoma"/>
      <family val="2"/>
      <charset val="204"/>
    </font>
    <font>
      <u/>
      <sz val="18"/>
      <color rgb="FFFFFFFF"/>
      <name val="Tahoma"/>
      <family val="2"/>
      <charset val="204"/>
    </font>
    <font>
      <sz val="9"/>
      <color rgb="FF7F7F7F"/>
      <name val="Tahoma"/>
      <family val="2"/>
      <charset val="204"/>
    </font>
    <font>
      <b/>
      <sz val="10"/>
      <color rgb="FF003366"/>
      <name val="Tahoma"/>
      <family val="2"/>
      <charset val="204"/>
    </font>
    <font>
      <b/>
      <u/>
      <sz val="8"/>
      <color rgb="FFFF0000"/>
      <name val="Tahoma"/>
      <family val="2"/>
      <charset val="204"/>
    </font>
    <font>
      <b/>
      <sz val="11"/>
      <name val="Cambria"/>
      <family val="1"/>
      <charset val="204"/>
    </font>
    <font>
      <sz val="10"/>
      <name val="Tahoma"/>
      <family val="2"/>
      <charset val="204"/>
    </font>
    <font>
      <sz val="10"/>
      <color rgb="FFFF0000"/>
      <name val="Tahoma"/>
      <family val="2"/>
      <charset val="204"/>
    </font>
    <font>
      <sz val="18"/>
      <color rgb="FFFFFFFF"/>
      <name val="Tahoma"/>
      <family val="2"/>
      <charset val="204"/>
    </font>
    <font>
      <b/>
      <sz val="10"/>
      <color rgb="FFFF0000"/>
      <name val="Tahoma"/>
      <family val="2"/>
      <charset val="204"/>
    </font>
    <font>
      <sz val="11"/>
      <color rgb="FFFF0000"/>
      <name val="Cambria"/>
      <family val="1"/>
      <charset val="204"/>
    </font>
    <font>
      <b/>
      <u/>
      <sz val="10"/>
      <color rgb="FF1E4E79"/>
      <name val="Tahoma"/>
      <family val="2"/>
      <charset val="204"/>
    </font>
    <font>
      <sz val="10"/>
      <color rgb="FF000000"/>
      <name val="Tahoma"/>
      <family val="2"/>
      <charset val="204"/>
    </font>
    <font>
      <b/>
      <sz val="10"/>
      <color rgb="FF1E4E79"/>
      <name val="Tahoma"/>
      <family val="2"/>
      <charset val="204"/>
    </font>
    <font>
      <sz val="18"/>
      <color rgb="FFFF0000"/>
      <name val="Tahoma"/>
      <family val="2"/>
      <charset val="204"/>
    </font>
    <font>
      <sz val="11"/>
      <color rgb="FF003366"/>
      <name val="Cambria"/>
      <family val="1"/>
      <charset val="204"/>
    </font>
    <font>
      <u/>
      <sz val="11"/>
      <name val="Cambria"/>
      <family val="1"/>
      <charset val="204"/>
    </font>
    <font>
      <sz val="10"/>
      <color rgb="FF7F7F7F"/>
      <name val="Tahoma"/>
      <family val="2"/>
      <charset val="204"/>
    </font>
    <font>
      <u/>
      <sz val="10"/>
      <color rgb="FFFF0000"/>
      <name val="Tahoma"/>
      <family val="2"/>
      <charset val="204"/>
    </font>
    <font>
      <u/>
      <sz val="10"/>
      <color rgb="FF1E4E79"/>
      <name val="Arial"/>
      <family val="2"/>
      <charset val="204"/>
    </font>
    <font>
      <sz val="18"/>
      <color rgb="FF000000"/>
      <name val="Tahoma"/>
      <family val="2"/>
      <charset val="204"/>
    </font>
    <font>
      <sz val="11"/>
      <name val="Arial"/>
      <family val="2"/>
      <charset val="204"/>
    </font>
    <font>
      <sz val="11"/>
      <name val="Tahoma"/>
      <family val="2"/>
      <charset val="204"/>
    </font>
    <font>
      <sz val="11"/>
      <color rgb="FF0000FF"/>
      <name val="Cambria"/>
      <family val="1"/>
      <charset val="204"/>
    </font>
    <font>
      <b/>
      <u/>
      <sz val="11"/>
      <name val="Cambria"/>
      <family val="1"/>
      <charset val="204"/>
    </font>
    <font>
      <u/>
      <sz val="10"/>
      <color rgb="FF0000FF"/>
      <name val="Tahoma"/>
      <family val="2"/>
      <charset val="204"/>
    </font>
    <font>
      <b/>
      <u/>
      <sz val="10"/>
      <color rgb="FF003366"/>
      <name val="Tahoma"/>
      <family val="2"/>
      <charset val="204"/>
    </font>
    <font>
      <sz val="24"/>
      <color rgb="FF1E4E79"/>
      <name val="Tahoma"/>
      <family val="2"/>
      <charset val="204"/>
    </font>
    <font>
      <u/>
      <sz val="10"/>
      <color rgb="FF003366"/>
      <name val="Tahoma"/>
      <family val="2"/>
      <charset val="204"/>
    </font>
    <font>
      <b/>
      <sz val="11"/>
      <color rgb="FFFF0000"/>
      <name val="Cambria"/>
      <family val="1"/>
      <charset val="204"/>
    </font>
    <font>
      <b/>
      <sz val="26"/>
      <color rgb="FF003366"/>
      <name val="Tahoma"/>
      <family val="2"/>
      <charset val="204"/>
    </font>
    <font>
      <sz val="12"/>
      <name val="Tahoma"/>
      <family val="2"/>
      <charset val="204"/>
    </font>
    <font>
      <b/>
      <sz val="10"/>
      <color rgb="FF7F7F7F"/>
      <name val="Tahoma"/>
      <family val="2"/>
      <charset val="204"/>
    </font>
    <font>
      <b/>
      <sz val="9"/>
      <color rgb="FF7F7F7F"/>
      <name val="Tahoma"/>
      <family val="2"/>
      <charset val="204"/>
    </font>
    <font>
      <b/>
      <sz val="10"/>
      <name val="Tahoma"/>
      <family val="2"/>
      <charset val="204"/>
    </font>
    <font>
      <b/>
      <sz val="18"/>
      <color rgb="FFFFFFFF"/>
      <name val="Tahoma"/>
      <family val="2"/>
      <charset val="204"/>
    </font>
    <font>
      <b/>
      <u/>
      <sz val="14"/>
      <color rgb="FFFF0000"/>
      <name val="Arial"/>
      <family val="2"/>
      <charset val="204"/>
    </font>
    <font>
      <u/>
      <sz val="10"/>
      <color rgb="FF1E4E79"/>
      <name val="Tahoma"/>
      <family val="2"/>
      <charset val="204"/>
    </font>
    <font>
      <b/>
      <sz val="10"/>
      <color rgb="FF073763"/>
      <name val="Tahoma"/>
      <family val="2"/>
      <charset val="204"/>
    </font>
    <font>
      <sz val="11"/>
      <color rgb="FF000000"/>
      <name val="Calibri"/>
      <family val="2"/>
      <charset val="204"/>
    </font>
    <font>
      <b/>
      <sz val="10"/>
      <color rgb="FFFF3333"/>
      <name val="Tahoma"/>
      <family val="2"/>
      <charset val="204"/>
    </font>
    <font>
      <sz val="10"/>
      <name val="Arial"/>
      <family val="2"/>
      <charset val="204"/>
    </font>
    <font>
      <sz val="11"/>
      <color rgb="FF000000"/>
      <name val="Cambria"/>
      <family val="1"/>
      <charset val="204"/>
    </font>
    <font>
      <b/>
      <sz val="10"/>
      <color rgb="FFDC2300"/>
      <name val="Tahoma"/>
      <family val="2"/>
      <charset val="204"/>
    </font>
    <font>
      <u/>
      <sz val="10"/>
      <color rgb="FF000000"/>
      <name val="Arial"/>
      <family val="2"/>
      <charset val="204"/>
    </font>
    <font>
      <b/>
      <sz val="10"/>
      <color rgb="FF000000"/>
      <name val="Tahoma"/>
      <family val="2"/>
      <charset val="204"/>
    </font>
    <font>
      <sz val="11"/>
      <name val="Calibri"/>
      <family val="2"/>
      <charset val="204"/>
    </font>
    <font>
      <sz val="10"/>
      <color rgb="FF1E4E79"/>
      <name val="Arial"/>
      <family val="2"/>
      <charset val="204"/>
    </font>
    <font>
      <b/>
      <sz val="10"/>
      <name val="Calibri"/>
      <family val="2"/>
      <charset val="204"/>
    </font>
    <font>
      <sz val="10"/>
      <name val="Calibri"/>
      <family val="2"/>
      <charset val="204"/>
    </font>
    <font>
      <b/>
      <sz val="24"/>
      <color rgb="FF7F7F7F"/>
      <name val="Tahoma"/>
      <family val="2"/>
      <charset val="204"/>
    </font>
    <font>
      <b/>
      <sz val="24"/>
      <color rgb="FF741B47"/>
      <name val="Tahoma"/>
      <family val="2"/>
      <charset val="204"/>
    </font>
    <font>
      <b/>
      <sz val="14"/>
      <color rgb="FFFF4500"/>
      <name val="Arial"/>
      <family val="2"/>
      <charset val="204"/>
    </font>
    <font>
      <b/>
      <sz val="14"/>
      <color rgb="FF3F3F3F"/>
      <name val="Calibri"/>
      <family val="2"/>
      <charset val="204"/>
    </font>
    <font>
      <b/>
      <sz val="9"/>
      <color rgb="FF000000"/>
      <name val="Arial"/>
      <family val="2"/>
      <charset val="204"/>
    </font>
    <font>
      <b/>
      <sz val="10"/>
      <color rgb="FF000000"/>
      <name val="Arial"/>
      <family val="2"/>
      <charset val="204"/>
    </font>
    <font>
      <b/>
      <sz val="10"/>
      <name val="Arial"/>
      <family val="2"/>
      <charset val="204"/>
    </font>
    <font>
      <b/>
      <sz val="9"/>
      <name val="Arial"/>
      <family val="2"/>
      <charset val="204"/>
    </font>
    <font>
      <sz val="9"/>
      <name val="Arial"/>
      <family val="2"/>
      <charset val="204"/>
    </font>
    <font>
      <b/>
      <sz val="10"/>
      <color rgb="FFFF0000"/>
      <name val="Arial"/>
      <family val="2"/>
      <charset val="204"/>
    </font>
    <font>
      <b/>
      <i/>
      <sz val="10"/>
      <color rgb="FFCC0000"/>
      <name val="Calibri"/>
      <family val="2"/>
      <charset val="204"/>
    </font>
    <font>
      <sz val="18"/>
      <color rgb="FF000000"/>
      <name val="Calibri"/>
      <family val="2"/>
      <charset val="204"/>
    </font>
    <font>
      <b/>
      <sz val="9"/>
      <color rgb="FF000000"/>
      <name val="Calibri"/>
      <family val="2"/>
      <charset val="204"/>
    </font>
    <font>
      <sz val="9"/>
      <color rgb="FF000000"/>
      <name val="Calibri"/>
      <family val="2"/>
      <charset val="204"/>
    </font>
    <font>
      <sz val="9"/>
      <color rgb="FF000000"/>
      <name val="Arial"/>
      <family val="2"/>
      <charset val="204"/>
    </font>
    <font>
      <b/>
      <sz val="10"/>
      <color rgb="FF000000"/>
      <name val="Calibri"/>
      <family val="2"/>
      <charset val="204"/>
    </font>
    <font>
      <b/>
      <sz val="11"/>
      <name val="Arial"/>
      <family val="2"/>
      <charset val="204"/>
    </font>
    <font>
      <sz val="16"/>
      <color rgb="FF000000"/>
      <name val="Calibri"/>
      <family val="2"/>
      <charset val="204"/>
    </font>
    <font>
      <b/>
      <sz val="24"/>
      <color rgb="FF351C75"/>
      <name val="Tahoma"/>
      <family val="2"/>
      <charset val="204"/>
    </font>
    <font>
      <b/>
      <sz val="24"/>
      <color rgb="FFCC0000"/>
      <name val="Tahoma"/>
      <family val="2"/>
      <charset val="204"/>
    </font>
    <font>
      <b/>
      <sz val="8"/>
      <color rgb="FF7F7F7F"/>
      <name val="Tahoma"/>
      <family val="2"/>
      <charset val="204"/>
    </font>
    <font>
      <b/>
      <sz val="18"/>
      <color rgb="FF000000"/>
      <name val="Calibri"/>
      <family val="2"/>
      <charset val="204"/>
    </font>
    <font>
      <sz val="20"/>
      <color rgb="FF000000"/>
      <name val="Calibri"/>
      <family val="2"/>
      <charset val="204"/>
    </font>
    <font>
      <b/>
      <sz val="11"/>
      <color rgb="FF990000"/>
      <name val="Arial"/>
      <family val="2"/>
      <charset val="204"/>
    </font>
    <font>
      <sz val="9"/>
      <color rgb="FF231F20"/>
      <name val="Arial"/>
      <family val="2"/>
      <charset val="204"/>
    </font>
    <font>
      <b/>
      <sz val="16"/>
      <name val="Arial"/>
      <family val="2"/>
      <charset val="204"/>
    </font>
    <font>
      <sz val="20"/>
      <color rgb="FF000000"/>
      <name val="Arial"/>
      <family val="2"/>
      <charset val="204"/>
    </font>
    <font>
      <sz val="10"/>
      <color rgb="FF000000"/>
      <name val="Calibri"/>
      <family val="2"/>
      <charset val="204"/>
    </font>
  </fonts>
  <fills count="15">
    <fill>
      <patternFill patternType="none"/>
    </fill>
    <fill>
      <patternFill patternType="gray125"/>
    </fill>
    <fill>
      <patternFill patternType="solid">
        <fgColor rgb="FFCFE2F3"/>
        <bgColor rgb="FFC9DAF8"/>
      </patternFill>
    </fill>
    <fill>
      <patternFill patternType="solid">
        <fgColor rgb="FFD9EAD3"/>
        <bgColor rgb="FFD7E4BD"/>
      </patternFill>
    </fill>
    <fill>
      <patternFill patternType="solid">
        <fgColor rgb="FFFDFFE0"/>
        <bgColor rgb="FFFFFFCC"/>
      </patternFill>
    </fill>
    <fill>
      <patternFill patternType="solid">
        <fgColor rgb="FFFFFF00"/>
        <bgColor rgb="FFFFD966"/>
      </patternFill>
    </fill>
    <fill>
      <patternFill patternType="solid">
        <fgColor rgb="FF003366"/>
        <bgColor rgb="FF002967"/>
      </patternFill>
    </fill>
    <fill>
      <patternFill patternType="solid">
        <fgColor rgb="FFF2F2F2"/>
        <bgColor rgb="FFEBF1DE"/>
      </patternFill>
    </fill>
    <fill>
      <patternFill patternType="solid">
        <fgColor rgb="FFCCCCCC"/>
        <bgColor rgb="FFD8D8D8"/>
      </patternFill>
    </fill>
    <fill>
      <patternFill patternType="solid">
        <fgColor rgb="FFD9D9D9"/>
        <bgColor rgb="FFD8D8D8"/>
      </patternFill>
    </fill>
    <fill>
      <patternFill patternType="solid">
        <fgColor rgb="FFFFFFFF"/>
        <bgColor rgb="FFFFFBFA"/>
      </patternFill>
    </fill>
    <fill>
      <patternFill patternType="solid">
        <fgColor rgb="FFFFF2CC"/>
        <bgColor rgb="FFFDE9D9"/>
      </patternFill>
    </fill>
    <fill>
      <patternFill patternType="solid">
        <fgColor rgb="FFD6E3BC"/>
        <bgColor rgb="FFD7E4BD"/>
      </patternFill>
    </fill>
    <fill>
      <patternFill patternType="solid">
        <fgColor rgb="FFFDE9D9"/>
        <bgColor rgb="FFFFF2CC"/>
      </patternFill>
    </fill>
    <fill>
      <patternFill patternType="solid">
        <fgColor rgb="FFC2D69B"/>
        <bgColor rgb="FFD6E3BC"/>
      </patternFill>
    </fill>
  </fills>
  <borders count="3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B7B7B7"/>
      </left>
      <right style="thin">
        <color rgb="FFB7B7B7"/>
      </right>
      <top style="thin">
        <color rgb="FFB7B7B7"/>
      </top>
      <bottom style="thin">
        <color rgb="FFB7B7B7"/>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ck">
        <color rgb="FFCCCCCC"/>
      </bottom>
      <diagonal/>
    </border>
    <border>
      <left style="thin">
        <color rgb="FFCCCCCC"/>
      </left>
      <right style="thin">
        <color rgb="FFCCCCCC"/>
      </right>
      <top/>
      <bottom style="thin">
        <color rgb="FFCCCCCC"/>
      </bottom>
      <diagonal/>
    </border>
    <border>
      <left style="thin">
        <color rgb="FFCCCCCC"/>
      </left>
      <right/>
      <top/>
      <bottom style="thin">
        <color rgb="FFCCCCCC"/>
      </bottom>
      <diagonal/>
    </border>
    <border>
      <left style="thin">
        <color rgb="FFCCCCCC"/>
      </left>
      <right style="thin">
        <color rgb="FFCCCCCC"/>
      </right>
      <top style="thick">
        <color rgb="FFCCCCCC"/>
      </top>
      <bottom style="thick">
        <color rgb="FFCCCCCC"/>
      </bottom>
      <diagonal/>
    </border>
    <border>
      <left/>
      <right style="thin">
        <color rgb="FFCCCCCC"/>
      </right>
      <top/>
      <bottom style="thin">
        <color rgb="FFCCCCCC"/>
      </bottom>
      <diagonal/>
    </border>
    <border>
      <left style="thin">
        <color rgb="FFCCCCCC"/>
      </left>
      <right/>
      <top style="thin">
        <color rgb="FFCCCCCC"/>
      </top>
      <bottom style="thick">
        <color rgb="FFCCCCCC"/>
      </bottom>
      <diagonal/>
    </border>
    <border>
      <left/>
      <right style="thin">
        <color rgb="FFCCCCCC"/>
      </right>
      <top style="thin">
        <color rgb="FFCCCCCC"/>
      </top>
      <bottom style="thick">
        <color rgb="FFCCCCCC"/>
      </bottom>
      <diagonal/>
    </border>
    <border>
      <left style="thick">
        <color rgb="FFCCCCCC"/>
      </left>
      <right style="thin">
        <color rgb="FFCCCCCC"/>
      </right>
      <top style="thick">
        <color rgb="FFCCCCCC"/>
      </top>
      <bottom style="thin">
        <color rgb="FFCCCCCC"/>
      </bottom>
      <diagonal/>
    </border>
    <border>
      <left style="thin">
        <color rgb="FFCCCCCC"/>
      </left>
      <right style="thin">
        <color rgb="FFCCCCCC"/>
      </right>
      <top style="thick">
        <color rgb="FFCCCCCC"/>
      </top>
      <bottom style="thin">
        <color rgb="FFCCCCCC"/>
      </bottom>
      <diagonal/>
    </border>
    <border>
      <left style="thick">
        <color rgb="FFCCCCCC"/>
      </left>
      <right style="thin">
        <color rgb="FFCCCCCC"/>
      </right>
      <top style="thin">
        <color rgb="FFCCCCCC"/>
      </top>
      <bottom style="thin">
        <color rgb="FFCCCCCC"/>
      </bottom>
      <diagonal/>
    </border>
    <border>
      <left style="thick">
        <color rgb="FFCCCCCC"/>
      </left>
      <right style="thin">
        <color rgb="FFCCCCCC"/>
      </right>
      <top style="thin">
        <color rgb="FFCCCCCC"/>
      </top>
      <bottom style="thick">
        <color rgb="FFCCCCCC"/>
      </bottom>
      <diagonal/>
    </border>
    <border>
      <left style="thick">
        <color rgb="FFCCCCCC"/>
      </left>
      <right style="thin">
        <color rgb="FFB7B7B7"/>
      </right>
      <top style="thick">
        <color rgb="FFCCCCCC"/>
      </top>
      <bottom style="thin">
        <color rgb="FFB7B7B7"/>
      </bottom>
      <diagonal/>
    </border>
    <border>
      <left style="thin">
        <color rgb="FFB7B7B7"/>
      </left>
      <right style="thin">
        <color rgb="FFB7B7B7"/>
      </right>
      <top style="thick">
        <color rgb="FFCCCCCC"/>
      </top>
      <bottom style="thick">
        <color rgb="FFCCCCCC"/>
      </bottom>
      <diagonal/>
    </border>
    <border>
      <left style="thin">
        <color rgb="FFB7B7B7"/>
      </left>
      <right style="thin">
        <color rgb="FFB7B7B7"/>
      </right>
      <top style="thick">
        <color rgb="FFCCCCCC"/>
      </top>
      <bottom style="thin">
        <color rgb="FFB7B7B7"/>
      </bottom>
      <diagonal/>
    </border>
    <border>
      <left style="thick">
        <color rgb="FFCCCCCC"/>
      </left>
      <right style="thin">
        <color rgb="FFB7B7B7"/>
      </right>
      <top style="thin">
        <color rgb="FFB7B7B7"/>
      </top>
      <bottom style="thick">
        <color rgb="FFCCCCCC"/>
      </bottom>
      <diagonal/>
    </border>
    <border>
      <left style="thin">
        <color rgb="FFB7B7B7"/>
      </left>
      <right style="thin">
        <color rgb="FFB7B7B7"/>
      </right>
      <top style="thin">
        <color rgb="FFB7B7B7"/>
      </top>
      <bottom style="thick">
        <color rgb="FFCCCCCC"/>
      </bottom>
      <diagonal/>
    </border>
    <border>
      <left style="thick">
        <color rgb="FFCCCCCC"/>
      </left>
      <right style="thin">
        <color rgb="FFB7B7B7"/>
      </right>
      <top style="thin">
        <color rgb="FFB7B7B7"/>
      </top>
      <bottom style="thin">
        <color rgb="FFB7B7B7"/>
      </bottom>
      <diagonal/>
    </border>
    <border>
      <left style="thin">
        <color rgb="FF555D21"/>
      </left>
      <right style="thin">
        <color rgb="FF555D21"/>
      </right>
      <top/>
      <bottom style="thin">
        <color rgb="FF555D21"/>
      </bottom>
      <diagonal/>
    </border>
    <border>
      <left style="thin">
        <color rgb="FF555D21"/>
      </left>
      <right style="thin">
        <color rgb="FF555D21"/>
      </right>
      <top style="thin">
        <color rgb="FF555D21"/>
      </top>
      <bottom style="thin">
        <color rgb="FF555D21"/>
      </bottom>
      <diagonal/>
    </border>
    <border>
      <left/>
      <right style="thin">
        <color auto="1"/>
      </right>
      <top/>
      <bottom style="thin">
        <color auto="1"/>
      </bottom>
      <diagonal/>
    </border>
    <border>
      <left style="thin">
        <color rgb="FF555D21"/>
      </left>
      <right/>
      <top style="thin">
        <color rgb="FF555D21"/>
      </top>
      <bottom style="thin">
        <color rgb="FF555D21"/>
      </bottom>
      <diagonal/>
    </border>
    <border>
      <left style="thin">
        <color rgb="FF555D21"/>
      </left>
      <right/>
      <top style="thin">
        <color rgb="FF555D21"/>
      </top>
      <bottom/>
      <diagonal/>
    </border>
    <border>
      <left style="thin">
        <color rgb="FF555D21"/>
      </left>
      <right style="thin">
        <color rgb="FF555D21"/>
      </right>
      <top/>
      <bottom/>
      <diagonal/>
    </border>
    <border>
      <left style="thin">
        <color rgb="FF555D21"/>
      </left>
      <right/>
      <top/>
      <bottom style="thin">
        <color rgb="FF555D2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rgb="FF555D21"/>
      </left>
      <right style="thin">
        <color rgb="FF555D21"/>
      </right>
      <top style="thin">
        <color rgb="FF555D21"/>
      </top>
      <bottom/>
      <diagonal/>
    </border>
    <border>
      <left/>
      <right style="thin">
        <color rgb="FF555D21"/>
      </right>
      <top style="thin">
        <color rgb="FF555D21"/>
      </top>
      <bottom style="thin">
        <color rgb="FF555D21"/>
      </bottom>
      <diagonal/>
    </border>
    <border>
      <left/>
      <right style="thin">
        <color rgb="FF555D21"/>
      </right>
      <top/>
      <bottom/>
      <diagonal/>
    </border>
  </borders>
  <cellStyleXfs count="1">
    <xf numFmtId="0" fontId="0" fillId="0" borderId="0"/>
  </cellStyleXfs>
  <cellXfs count="304">
    <xf numFmtId="0" fontId="0" fillId="0" borderId="0" xfId="0"/>
    <xf numFmtId="0" fontId="4" fillId="2" borderId="0" xfId="0" applyFont="1" applyFill="1" applyAlignment="1">
      <alignment horizontal="center" vertical="center"/>
    </xf>
    <xf numFmtId="0" fontId="7" fillId="4" borderId="2" xfId="0" applyFont="1" applyFill="1" applyBorder="1" applyAlignment="1">
      <alignment horizontal="center" vertical="center"/>
    </xf>
    <xf numFmtId="0" fontId="9" fillId="4" borderId="0" xfId="0" applyFont="1" applyFill="1" applyAlignment="1">
      <alignment horizontal="center" vertical="center"/>
    </xf>
    <xf numFmtId="0" fontId="9" fillId="0" borderId="0" xfId="0" applyFont="1" applyAlignment="1">
      <alignment horizontal="center" vertical="center"/>
    </xf>
    <xf numFmtId="0" fontId="9" fillId="4" borderId="2" xfId="0" applyFont="1" applyFill="1" applyBorder="1" applyAlignment="1">
      <alignment horizontal="center" vertical="center"/>
    </xf>
    <xf numFmtId="0" fontId="13" fillId="0" borderId="0" xfId="0" applyFont="1" applyAlignment="1">
      <alignment horizontal="right" vertical="center"/>
    </xf>
    <xf numFmtId="0" fontId="15" fillId="0" borderId="0" xfId="0" applyFont="1" applyAlignment="1">
      <alignment horizontal="center" vertical="center"/>
    </xf>
    <xf numFmtId="164" fontId="19" fillId="7" borderId="0" xfId="0" applyNumberFormat="1" applyFont="1" applyFill="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center" vertical="center"/>
    </xf>
    <xf numFmtId="0" fontId="22" fillId="0" borderId="0" xfId="0" applyFont="1" applyAlignment="1">
      <alignment horizontal="left" vertical="center" wrapText="1"/>
    </xf>
    <xf numFmtId="165" fontId="12" fillId="0" borderId="0" xfId="0" applyNumberFormat="1" applyFont="1" applyAlignment="1">
      <alignment horizontal="center" vertical="center" wrapText="1"/>
    </xf>
    <xf numFmtId="165" fontId="10" fillId="0" borderId="0" xfId="0" applyNumberFormat="1" applyFont="1"/>
    <xf numFmtId="0" fontId="23" fillId="0" borderId="0" xfId="0" applyFont="1" applyAlignment="1">
      <alignment horizontal="left" vertical="center" wrapText="1"/>
    </xf>
    <xf numFmtId="164" fontId="24" fillId="0" borderId="0" xfId="0" applyNumberFormat="1" applyFont="1" applyAlignment="1">
      <alignment horizontal="center" vertical="center"/>
    </xf>
    <xf numFmtId="0" fontId="23" fillId="0" borderId="0" xfId="0" applyFont="1" applyAlignment="1">
      <alignment horizontal="left" vertical="center" shrinkToFit="1"/>
    </xf>
    <xf numFmtId="164" fontId="23" fillId="0" borderId="0" xfId="0" applyNumberFormat="1" applyFont="1" applyAlignment="1">
      <alignment horizontal="center" vertical="center"/>
    </xf>
    <xf numFmtId="0" fontId="26" fillId="0" borderId="0" xfId="0" applyFont="1" applyAlignment="1">
      <alignment horizontal="center" vertical="center" wrapText="1"/>
    </xf>
    <xf numFmtId="0" fontId="28" fillId="0" borderId="0" xfId="0" applyFont="1" applyAlignment="1">
      <alignment horizontal="center" vertical="center" wrapText="1"/>
    </xf>
    <xf numFmtId="164" fontId="29" fillId="0" borderId="0" xfId="0" applyNumberFormat="1" applyFont="1" applyAlignment="1">
      <alignment horizontal="center" vertical="center"/>
    </xf>
    <xf numFmtId="165" fontId="28" fillId="0" borderId="0" xfId="0" applyNumberFormat="1" applyFont="1" applyAlignment="1">
      <alignment horizontal="center" vertical="center" wrapText="1"/>
    </xf>
    <xf numFmtId="0" fontId="30"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center" vertical="center" wrapText="1"/>
    </xf>
    <xf numFmtId="165" fontId="34" fillId="0" borderId="0" xfId="0" applyNumberFormat="1" applyFont="1" applyAlignment="1">
      <alignment horizontal="center" vertical="center" wrapText="1"/>
    </xf>
    <xf numFmtId="165" fontId="26" fillId="0" borderId="0" xfId="0" applyNumberFormat="1" applyFont="1" applyAlignment="1">
      <alignment horizontal="center" vertical="center" wrapText="1"/>
    </xf>
    <xf numFmtId="165" fontId="35" fillId="0" borderId="0" xfId="0" applyNumberFormat="1" applyFont="1" applyAlignment="1">
      <alignment horizontal="center" vertical="center" wrapText="1"/>
    </xf>
    <xf numFmtId="165" fontId="36" fillId="0" borderId="0" xfId="0" applyNumberFormat="1" applyFont="1" applyAlignment="1">
      <alignment horizontal="center" vertical="center" wrapText="1"/>
    </xf>
    <xf numFmtId="164" fontId="24" fillId="0" borderId="0" xfId="0" applyNumberFormat="1" applyFont="1" applyAlignment="1">
      <alignment horizontal="center" vertical="center" wrapText="1"/>
    </xf>
    <xf numFmtId="165" fontId="24" fillId="0" borderId="0" xfId="0" applyNumberFormat="1" applyFont="1" applyAlignment="1">
      <alignment horizontal="center" vertical="center" wrapText="1"/>
    </xf>
    <xf numFmtId="0" fontId="28" fillId="0" borderId="0" xfId="0" applyFont="1" applyAlignment="1">
      <alignment vertical="center" wrapText="1"/>
    </xf>
    <xf numFmtId="165" fontId="38" fillId="0" borderId="0" xfId="0" applyNumberFormat="1" applyFont="1" applyAlignment="1"/>
    <xf numFmtId="165" fontId="20" fillId="0" borderId="0" xfId="0" applyNumberFormat="1" applyFont="1" applyAlignment="1">
      <alignment horizontal="center" vertical="center" wrapText="1"/>
    </xf>
    <xf numFmtId="0" fontId="29" fillId="0" borderId="0" xfId="0" applyFont="1" applyAlignment="1">
      <alignment horizontal="left" vertical="center" wrapText="1"/>
    </xf>
    <xf numFmtId="164" fontId="35" fillId="0" borderId="0" xfId="0" applyNumberFormat="1" applyFont="1" applyAlignment="1">
      <alignment horizontal="center" vertical="center"/>
    </xf>
    <xf numFmtId="166" fontId="15" fillId="0" borderId="0" xfId="0" applyNumberFormat="1" applyFont="1" applyAlignment="1">
      <alignment horizontal="center" vertical="center"/>
    </xf>
    <xf numFmtId="166" fontId="19" fillId="7" borderId="0" xfId="0" applyNumberFormat="1" applyFont="1" applyFill="1" applyAlignment="1">
      <alignment horizontal="center" vertical="center"/>
    </xf>
    <xf numFmtId="166" fontId="12" fillId="0" borderId="0" xfId="0" applyNumberFormat="1" applyFont="1" applyAlignment="1">
      <alignment horizontal="center" vertical="center"/>
    </xf>
    <xf numFmtId="0" fontId="17" fillId="0" borderId="0" xfId="0" applyFont="1" applyAlignment="1">
      <alignment horizontal="center" vertical="center" wrapText="1"/>
    </xf>
    <xf numFmtId="164" fontId="42" fillId="0" borderId="0" xfId="0" applyNumberFormat="1" applyFont="1" applyAlignment="1">
      <alignment horizontal="center" vertical="center" wrapText="1"/>
    </xf>
    <xf numFmtId="166" fontId="26" fillId="0" borderId="0" xfId="0" applyNumberFormat="1" applyFont="1" applyAlignment="1">
      <alignment horizontal="center" vertical="center"/>
    </xf>
    <xf numFmtId="0" fontId="43" fillId="9" borderId="0" xfId="0" applyFont="1" applyFill="1" applyAlignment="1">
      <alignment horizontal="center" vertical="center" wrapText="1"/>
    </xf>
    <xf numFmtId="0" fontId="24" fillId="0" borderId="0" xfId="0" applyFont="1" applyAlignment="1">
      <alignment horizontal="center" vertical="center" wrapText="1"/>
    </xf>
    <xf numFmtId="166" fontId="24" fillId="0" borderId="0" xfId="0" applyNumberFormat="1" applyFont="1" applyAlignment="1">
      <alignment horizontal="center" vertical="center"/>
    </xf>
    <xf numFmtId="0" fontId="44" fillId="0" borderId="0" xfId="0" applyFont="1" applyAlignment="1">
      <alignment horizontal="center" vertical="center" wrapText="1"/>
    </xf>
    <xf numFmtId="166" fontId="24" fillId="0" borderId="0" xfId="0" applyNumberFormat="1" applyFont="1" applyAlignment="1">
      <alignment horizontal="center" vertical="center" wrapText="1"/>
    </xf>
    <xf numFmtId="166" fontId="23" fillId="0" borderId="0" xfId="0" applyNumberFormat="1" applyFont="1" applyAlignment="1">
      <alignment horizontal="center" vertical="center"/>
    </xf>
    <xf numFmtId="0" fontId="22" fillId="10" borderId="0" xfId="0" applyFont="1" applyFill="1" applyAlignment="1">
      <alignment horizontal="left" vertical="center" wrapText="1"/>
    </xf>
    <xf numFmtId="166" fontId="29" fillId="0" borderId="0" xfId="0" applyNumberFormat="1" applyFont="1" applyAlignment="1">
      <alignment horizontal="center" vertical="center"/>
    </xf>
    <xf numFmtId="166" fontId="19" fillId="0" borderId="0" xfId="0" applyNumberFormat="1" applyFont="1" applyAlignment="1">
      <alignment horizontal="center" vertical="center" wrapText="1"/>
    </xf>
    <xf numFmtId="0" fontId="46" fillId="0" borderId="0" xfId="0" applyFont="1" applyAlignment="1">
      <alignment horizontal="left" vertical="center" wrapText="1"/>
    </xf>
    <xf numFmtId="0" fontId="47" fillId="0" borderId="0" xfId="0" applyFont="1" applyAlignment="1">
      <alignment horizontal="center" vertical="center"/>
    </xf>
    <xf numFmtId="0" fontId="49" fillId="7" borderId="0" xfId="0" applyFont="1" applyFill="1" applyBorder="1" applyAlignment="1">
      <alignment horizontal="center" vertical="center"/>
    </xf>
    <xf numFmtId="0" fontId="50" fillId="7" borderId="0" xfId="0" applyFont="1" applyFill="1" applyBorder="1" applyAlignment="1">
      <alignment horizontal="center" vertical="center"/>
    </xf>
    <xf numFmtId="3" fontId="50" fillId="7" borderId="0" xfId="0" applyNumberFormat="1" applyFont="1" applyFill="1" applyBorder="1" applyAlignment="1">
      <alignment horizontal="center" vertical="center"/>
    </xf>
    <xf numFmtId="0" fontId="20" fillId="0" borderId="3" xfId="0" applyFont="1" applyBorder="1" applyAlignment="1">
      <alignment horizontal="center" vertical="center" wrapText="1"/>
    </xf>
    <xf numFmtId="0" fontId="21" fillId="0" borderId="3" xfId="0" applyFont="1" applyBorder="1" applyAlignment="1">
      <alignment horizontal="center" vertical="center"/>
    </xf>
    <xf numFmtId="0" fontId="51" fillId="0" borderId="3" xfId="0" applyFont="1" applyBorder="1" applyAlignment="1">
      <alignment horizontal="left" vertical="center" shrinkToFit="1"/>
    </xf>
    <xf numFmtId="167" fontId="51" fillId="0" borderId="3" xfId="0" applyNumberFormat="1" applyFont="1" applyBorder="1" applyAlignment="1">
      <alignment horizontal="center" vertical="center"/>
    </xf>
    <xf numFmtId="165" fontId="28" fillId="0" borderId="3" xfId="0" applyNumberFormat="1" applyFont="1" applyBorder="1" applyAlignment="1">
      <alignment horizontal="center" vertical="center" wrapText="1"/>
    </xf>
    <xf numFmtId="0" fontId="29" fillId="0" borderId="3" xfId="0" applyFont="1" applyBorder="1" applyAlignment="1">
      <alignment horizontal="left" vertical="center" wrapText="1"/>
    </xf>
    <xf numFmtId="0" fontId="28" fillId="0" borderId="3" xfId="0" applyFont="1" applyBorder="1" applyAlignment="1">
      <alignment horizontal="center" vertical="center" wrapText="1"/>
    </xf>
    <xf numFmtId="0" fontId="23" fillId="0" borderId="3" xfId="0" applyFont="1" applyBorder="1" applyAlignment="1">
      <alignment horizontal="left" vertical="center" wrapText="1"/>
    </xf>
    <xf numFmtId="165" fontId="20" fillId="10" borderId="3" xfId="0" applyNumberFormat="1" applyFont="1" applyFill="1" applyBorder="1" applyAlignment="1">
      <alignment horizontal="center" vertical="center" wrapText="1"/>
    </xf>
    <xf numFmtId="0" fontId="28" fillId="10" borderId="3" xfId="0" applyFont="1" applyFill="1" applyBorder="1" applyAlignment="1">
      <alignment horizontal="center" vertical="center" wrapText="1"/>
    </xf>
    <xf numFmtId="0" fontId="29" fillId="10" borderId="3" xfId="0" applyFont="1" applyFill="1" applyBorder="1" applyAlignment="1">
      <alignment horizontal="left" vertical="center" wrapText="1"/>
    </xf>
    <xf numFmtId="167" fontId="26" fillId="10" borderId="3" xfId="0" applyNumberFormat="1" applyFont="1" applyFill="1" applyBorder="1" applyAlignment="1">
      <alignment horizontal="center" vertical="center"/>
    </xf>
    <xf numFmtId="165" fontId="20" fillId="0" borderId="3" xfId="0" applyNumberFormat="1" applyFont="1" applyBorder="1" applyAlignment="1">
      <alignment horizontal="center" vertical="center" wrapText="1"/>
    </xf>
    <xf numFmtId="165" fontId="28" fillId="0" borderId="3" xfId="0" applyNumberFormat="1" applyFont="1" applyBorder="1" applyAlignment="1">
      <alignment vertical="center" wrapText="1"/>
    </xf>
    <xf numFmtId="0" fontId="51" fillId="0" borderId="3" xfId="0" applyFont="1" applyBorder="1" applyAlignment="1">
      <alignment horizontal="left" vertical="center" wrapText="1"/>
    </xf>
    <xf numFmtId="3" fontId="49" fillId="0" borderId="3" xfId="0" applyNumberFormat="1" applyFont="1" applyBorder="1" applyAlignment="1">
      <alignment horizontal="center" vertical="center" wrapText="1"/>
    </xf>
    <xf numFmtId="0" fontId="54" fillId="0" borderId="3" xfId="0" applyFont="1" applyBorder="1" applyAlignment="1">
      <alignment horizontal="center" vertical="center" wrapText="1"/>
    </xf>
    <xf numFmtId="3" fontId="51" fillId="0" borderId="3" xfId="0" applyNumberFormat="1" applyFont="1" applyBorder="1" applyAlignment="1">
      <alignment horizontal="center" vertical="center"/>
    </xf>
    <xf numFmtId="165" fontId="54" fillId="0" borderId="3" xfId="0" applyNumberFormat="1" applyFont="1" applyBorder="1" applyAlignment="1">
      <alignment horizontal="center" vertical="center" wrapText="1"/>
    </xf>
    <xf numFmtId="165" fontId="55" fillId="0" borderId="4" xfId="0" applyNumberFormat="1" applyFont="1" applyBorder="1" applyAlignment="1">
      <alignment horizontal="center" vertical="center"/>
    </xf>
    <xf numFmtId="165" fontId="28" fillId="0" borderId="4" xfId="0" applyNumberFormat="1" applyFont="1" applyBorder="1" applyAlignment="1">
      <alignment horizontal="center" vertical="center" wrapText="1"/>
    </xf>
    <xf numFmtId="0" fontId="22" fillId="0" borderId="4" xfId="0" applyFont="1" applyBorder="1" applyAlignment="1">
      <alignment horizontal="left" vertical="center" wrapText="1"/>
    </xf>
    <xf numFmtId="3" fontId="57" fillId="0" borderId="4" xfId="0" applyNumberFormat="1" applyFont="1" applyBorder="1" applyAlignment="1">
      <alignment horizontal="center" vertical="center"/>
    </xf>
    <xf numFmtId="165" fontId="55" fillId="0" borderId="4" xfId="0" applyNumberFormat="1" applyFont="1" applyBorder="1" applyAlignment="1">
      <alignment horizontal="center" vertical="center" wrapText="1"/>
    </xf>
    <xf numFmtId="165" fontId="55" fillId="0" borderId="0" xfId="0" applyNumberFormat="1" applyFont="1" applyAlignment="1">
      <alignment horizontal="center" vertical="center" wrapText="1"/>
    </xf>
    <xf numFmtId="0" fontId="58" fillId="0" borderId="0" xfId="0" applyFont="1"/>
    <xf numFmtId="167" fontId="26" fillId="0" borderId="0" xfId="0" applyNumberFormat="1" applyFont="1" applyAlignment="1">
      <alignment horizontal="center" vertical="center"/>
    </xf>
    <xf numFmtId="165" fontId="55" fillId="10" borderId="4" xfId="0" applyNumberFormat="1" applyFont="1" applyFill="1" applyBorder="1" applyAlignment="1">
      <alignment horizontal="center" vertical="center" wrapText="1"/>
    </xf>
    <xf numFmtId="0" fontId="58" fillId="10" borderId="4" xfId="0" applyFont="1" applyFill="1" applyBorder="1"/>
    <xf numFmtId="0" fontId="22" fillId="10" borderId="4" xfId="0" applyFont="1" applyFill="1" applyBorder="1" applyAlignment="1">
      <alignment horizontal="left" vertical="center" wrapText="1"/>
    </xf>
    <xf numFmtId="3" fontId="60" fillId="10" borderId="4" xfId="0" applyNumberFormat="1" applyFont="1" applyFill="1" applyBorder="1" applyAlignment="1">
      <alignment horizontal="center" vertical="center"/>
    </xf>
    <xf numFmtId="165" fontId="20" fillId="10" borderId="4" xfId="0" applyNumberFormat="1" applyFont="1" applyFill="1" applyBorder="1" applyAlignment="1">
      <alignment horizontal="center" vertical="center" wrapText="1"/>
    </xf>
    <xf numFmtId="3" fontId="51" fillId="10" borderId="4" xfId="0" applyNumberFormat="1" applyFont="1" applyFill="1" applyBorder="1" applyAlignment="1">
      <alignment horizontal="center" vertical="center"/>
    </xf>
    <xf numFmtId="165" fontId="28" fillId="10" borderId="4" xfId="0" applyNumberFormat="1" applyFont="1" applyFill="1" applyBorder="1" applyAlignment="1">
      <alignment horizontal="center" vertical="center" wrapText="1"/>
    </xf>
    <xf numFmtId="3" fontId="49" fillId="10" borderId="4" xfId="0" applyNumberFormat="1" applyFont="1" applyFill="1" applyBorder="1" applyAlignment="1">
      <alignment horizontal="center" vertical="center" wrapText="1"/>
    </xf>
    <xf numFmtId="165" fontId="36" fillId="10" borderId="4" xfId="0" applyNumberFormat="1" applyFont="1" applyFill="1" applyBorder="1" applyAlignment="1">
      <alignment horizontal="center" vertical="center" wrapText="1"/>
    </xf>
    <xf numFmtId="0" fontId="56" fillId="10" borderId="4" xfId="0" applyFont="1" applyFill="1" applyBorder="1" applyAlignment="1">
      <alignment horizontal="left" vertical="center" wrapText="1"/>
    </xf>
    <xf numFmtId="165" fontId="55" fillId="10" borderId="5" xfId="0" applyNumberFormat="1" applyFont="1" applyFill="1" applyBorder="1" applyAlignment="1">
      <alignment horizontal="center" vertical="center" wrapText="1"/>
    </xf>
    <xf numFmtId="165" fontId="36" fillId="10" borderId="5" xfId="0" applyNumberFormat="1" applyFont="1" applyFill="1" applyBorder="1" applyAlignment="1">
      <alignment horizontal="center" vertical="center" wrapText="1"/>
    </xf>
    <xf numFmtId="0" fontId="56" fillId="10" borderId="5" xfId="0" applyFont="1" applyFill="1" applyBorder="1" applyAlignment="1">
      <alignment horizontal="left" vertical="center" wrapText="1"/>
    </xf>
    <xf numFmtId="3" fontId="60" fillId="10" borderId="5" xfId="0" applyNumberFormat="1" applyFont="1" applyFill="1" applyBorder="1" applyAlignment="1">
      <alignment horizontal="center" vertical="center"/>
    </xf>
    <xf numFmtId="165" fontId="20" fillId="10" borderId="6" xfId="0" applyNumberFormat="1" applyFont="1" applyFill="1" applyBorder="1" applyAlignment="1">
      <alignment horizontal="center" vertical="center" wrapText="1"/>
    </xf>
    <xf numFmtId="165" fontId="28" fillId="10" borderId="6" xfId="0" applyNumberFormat="1" applyFont="1" applyFill="1" applyBorder="1" applyAlignment="1">
      <alignment horizontal="center" vertical="center" wrapText="1"/>
    </xf>
    <xf numFmtId="0" fontId="22" fillId="10" borderId="6" xfId="0" applyFont="1" applyFill="1" applyBorder="1" applyAlignment="1">
      <alignment horizontal="left" vertical="center" wrapText="1"/>
    </xf>
    <xf numFmtId="3" fontId="49" fillId="10" borderId="6" xfId="0" applyNumberFormat="1" applyFont="1" applyFill="1" applyBorder="1" applyAlignment="1">
      <alignment horizontal="center" vertical="center" wrapText="1"/>
    </xf>
    <xf numFmtId="165" fontId="20" fillId="10" borderId="5" xfId="0" applyNumberFormat="1" applyFont="1" applyFill="1" applyBorder="1" applyAlignment="1">
      <alignment horizontal="center" vertical="center" wrapText="1"/>
    </xf>
    <xf numFmtId="3" fontId="51" fillId="10" borderId="5" xfId="0" applyNumberFormat="1" applyFont="1" applyFill="1" applyBorder="1" applyAlignment="1">
      <alignment horizontal="center" vertical="center"/>
    </xf>
    <xf numFmtId="165" fontId="55" fillId="10" borderId="6" xfId="0" applyNumberFormat="1" applyFont="1" applyFill="1" applyBorder="1" applyAlignment="1">
      <alignment horizontal="center" vertical="center" wrapText="1"/>
    </xf>
    <xf numFmtId="3" fontId="60" fillId="10" borderId="6" xfId="0" applyNumberFormat="1" applyFont="1" applyFill="1" applyBorder="1" applyAlignment="1">
      <alignment horizontal="center" vertical="center"/>
    </xf>
    <xf numFmtId="165" fontId="36" fillId="10" borderId="6" xfId="0" applyNumberFormat="1" applyFont="1" applyFill="1" applyBorder="1" applyAlignment="1">
      <alignment horizontal="center" vertical="center" wrapText="1"/>
    </xf>
    <xf numFmtId="0" fontId="56" fillId="10" borderId="6" xfId="0" applyFont="1" applyFill="1" applyBorder="1" applyAlignment="1">
      <alignment horizontal="left" vertical="center" wrapText="1"/>
    </xf>
    <xf numFmtId="3" fontId="51" fillId="10" borderId="6" xfId="0" applyNumberFormat="1" applyFont="1" applyFill="1" applyBorder="1" applyAlignment="1">
      <alignment horizontal="center" vertical="center"/>
    </xf>
    <xf numFmtId="165" fontId="61" fillId="10" borderId="5" xfId="0" applyNumberFormat="1" applyFont="1" applyFill="1" applyBorder="1" applyAlignment="1">
      <alignment horizontal="center" vertical="center" wrapText="1"/>
    </xf>
    <xf numFmtId="3" fontId="62" fillId="10" borderId="5" xfId="0" applyNumberFormat="1" applyFont="1" applyFill="1" applyBorder="1" applyAlignment="1">
      <alignment horizontal="center" vertical="center"/>
    </xf>
    <xf numFmtId="165" fontId="20" fillId="10" borderId="7" xfId="0" applyNumberFormat="1" applyFont="1" applyFill="1" applyBorder="1" applyAlignment="1">
      <alignment horizontal="center" vertical="center" wrapText="1"/>
    </xf>
    <xf numFmtId="0" fontId="22" fillId="10" borderId="9" xfId="0" applyFont="1" applyFill="1" applyBorder="1" applyAlignment="1">
      <alignment horizontal="left" vertical="center" wrapText="1"/>
    </xf>
    <xf numFmtId="165" fontId="20" fillId="10" borderId="10" xfId="0" applyNumberFormat="1" applyFont="1" applyFill="1" applyBorder="1" applyAlignment="1">
      <alignment horizontal="center" vertical="center" wrapText="1"/>
    </xf>
    <xf numFmtId="0" fontId="22" fillId="10" borderId="11" xfId="0" applyFont="1" applyFill="1" applyBorder="1" applyAlignment="1">
      <alignment horizontal="left" vertical="center" wrapText="1"/>
    </xf>
    <xf numFmtId="165" fontId="64" fillId="10" borderId="4" xfId="0" applyNumberFormat="1" applyFont="1" applyFill="1" applyBorder="1" applyAlignment="1">
      <alignment horizontal="center" vertical="center" wrapText="1"/>
    </xf>
    <xf numFmtId="3" fontId="62" fillId="10" borderId="4" xfId="0" applyNumberFormat="1" applyFont="1" applyFill="1" applyBorder="1" applyAlignment="1">
      <alignment horizontal="center" vertical="center"/>
    </xf>
    <xf numFmtId="165" fontId="64" fillId="10" borderId="5" xfId="0" applyNumberFormat="1" applyFont="1" applyFill="1" applyBorder="1" applyAlignment="1">
      <alignment horizontal="center" vertical="center" wrapText="1"/>
    </xf>
    <xf numFmtId="0" fontId="10" fillId="0" borderId="4" xfId="0" applyFont="1" applyBorder="1"/>
    <xf numFmtId="165" fontId="20" fillId="10" borderId="4" xfId="0" applyNumberFormat="1" applyFont="1" applyFill="1" applyBorder="1" applyAlignment="1">
      <alignment horizontal="center" vertical="center"/>
    </xf>
    <xf numFmtId="165" fontId="20" fillId="10" borderId="12" xfId="0" applyNumberFormat="1" applyFont="1" applyFill="1" applyBorder="1" applyAlignment="1">
      <alignment horizontal="center" vertical="center" wrapText="1"/>
    </xf>
    <xf numFmtId="165" fontId="28" fillId="10" borderId="13" xfId="0" applyNumberFormat="1" applyFont="1" applyFill="1" applyBorder="1" applyAlignment="1">
      <alignment horizontal="center" vertical="center" wrapText="1"/>
    </xf>
    <xf numFmtId="0" fontId="22" fillId="10" borderId="13" xfId="0" applyFont="1" applyFill="1" applyBorder="1" applyAlignment="1">
      <alignment horizontal="left" vertical="center" wrapText="1"/>
    </xf>
    <xf numFmtId="3" fontId="51" fillId="10" borderId="13" xfId="0" applyNumberFormat="1" applyFont="1" applyFill="1" applyBorder="1" applyAlignment="1">
      <alignment horizontal="center" vertical="center"/>
    </xf>
    <xf numFmtId="165" fontId="20" fillId="10" borderId="14" xfId="0" applyNumberFormat="1" applyFont="1" applyFill="1" applyBorder="1" applyAlignment="1">
      <alignment horizontal="center" vertical="center"/>
    </xf>
    <xf numFmtId="165" fontId="28" fillId="10" borderId="4" xfId="0" applyNumberFormat="1" applyFont="1" applyFill="1" applyBorder="1" applyAlignment="1">
      <alignment horizontal="center" vertical="center"/>
    </xf>
    <xf numFmtId="165" fontId="20" fillId="10" borderId="14" xfId="0" applyNumberFormat="1" applyFont="1" applyFill="1" applyBorder="1" applyAlignment="1">
      <alignment horizontal="center" vertical="center" wrapText="1"/>
    </xf>
    <xf numFmtId="165" fontId="20" fillId="10" borderId="15" xfId="0" applyNumberFormat="1" applyFont="1" applyFill="1" applyBorder="1" applyAlignment="1">
      <alignment horizontal="center" vertical="center" wrapText="1"/>
    </xf>
    <xf numFmtId="165" fontId="28" fillId="10" borderId="5" xfId="0" applyNumberFormat="1" applyFont="1" applyFill="1" applyBorder="1" applyAlignment="1">
      <alignment horizontal="center" vertical="center"/>
    </xf>
    <xf numFmtId="0" fontId="22" fillId="10" borderId="5" xfId="0" applyFont="1" applyFill="1" applyBorder="1" applyAlignment="1">
      <alignment horizontal="left" vertical="center" wrapText="1"/>
    </xf>
    <xf numFmtId="165" fontId="20" fillId="10" borderId="16" xfId="0" applyNumberFormat="1" applyFont="1" applyFill="1" applyBorder="1" applyAlignment="1">
      <alignment horizontal="center" vertical="center"/>
    </xf>
    <xf numFmtId="0" fontId="22" fillId="10" borderId="18" xfId="0" applyFont="1" applyFill="1" applyBorder="1" applyAlignment="1">
      <alignment horizontal="left" vertical="center" wrapText="1"/>
    </xf>
    <xf numFmtId="3" fontId="51" fillId="10" borderId="18" xfId="0" applyNumberFormat="1" applyFont="1" applyFill="1" applyBorder="1" applyAlignment="1">
      <alignment horizontal="center" vertical="center"/>
    </xf>
    <xf numFmtId="165" fontId="20" fillId="10" borderId="19" xfId="0" applyNumberFormat="1" applyFont="1" applyFill="1" applyBorder="1" applyAlignment="1">
      <alignment horizontal="center" vertical="center"/>
    </xf>
    <xf numFmtId="0" fontId="22" fillId="10" borderId="20" xfId="0" applyFont="1" applyFill="1" applyBorder="1" applyAlignment="1">
      <alignment horizontal="left" vertical="center" wrapText="1"/>
    </xf>
    <xf numFmtId="3" fontId="51" fillId="10" borderId="20" xfId="0" applyNumberFormat="1" applyFont="1" applyFill="1" applyBorder="1" applyAlignment="1">
      <alignment horizontal="center" vertical="center"/>
    </xf>
    <xf numFmtId="165" fontId="20" fillId="10" borderId="21" xfId="0" applyNumberFormat="1" applyFont="1" applyFill="1" applyBorder="1" applyAlignment="1">
      <alignment horizontal="center" vertical="center"/>
    </xf>
    <xf numFmtId="0" fontId="22" fillId="10" borderId="3" xfId="0" applyFont="1" applyFill="1" applyBorder="1" applyAlignment="1">
      <alignment horizontal="left" vertical="center" wrapText="1"/>
    </xf>
    <xf numFmtId="3" fontId="51" fillId="10" borderId="3" xfId="0" applyNumberFormat="1" applyFont="1" applyFill="1" applyBorder="1" applyAlignment="1">
      <alignment horizontal="center" vertical="center"/>
    </xf>
    <xf numFmtId="0" fontId="68" fillId="0" borderId="0" xfId="0" applyFont="1" applyAlignment="1">
      <alignment horizontal="center" vertical="center" wrapText="1"/>
    </xf>
    <xf numFmtId="0" fontId="67" fillId="0" borderId="0" xfId="0" applyFont="1" applyAlignment="1">
      <alignment horizontal="center" vertical="center" wrapText="1"/>
    </xf>
    <xf numFmtId="0" fontId="71" fillId="0" borderId="2" xfId="0" applyFont="1" applyBorder="1" applyAlignment="1">
      <alignment horizontal="center" vertical="center" wrapText="1"/>
    </xf>
    <xf numFmtId="0" fontId="72" fillId="0" borderId="2" xfId="0" applyFont="1" applyBorder="1" applyAlignment="1">
      <alignment horizontal="center" vertical="center" wrapText="1"/>
    </xf>
    <xf numFmtId="0" fontId="73" fillId="10" borderId="2" xfId="0" applyFont="1" applyFill="1" applyBorder="1" applyAlignment="1">
      <alignment horizontal="center" vertical="center"/>
    </xf>
    <xf numFmtId="168" fontId="74" fillId="10" borderId="2" xfId="0" applyNumberFormat="1" applyFont="1" applyFill="1" applyBorder="1" applyAlignment="1">
      <alignment horizontal="center" vertical="center" wrapText="1"/>
    </xf>
    <xf numFmtId="0" fontId="74" fillId="0" borderId="2" xfId="0" applyFont="1" applyBorder="1" applyAlignment="1">
      <alignment horizontal="center" vertical="center"/>
    </xf>
    <xf numFmtId="0" fontId="75" fillId="0" borderId="2" xfId="0" applyFont="1" applyBorder="1" applyAlignment="1">
      <alignment horizontal="center" vertical="center" wrapText="1"/>
    </xf>
    <xf numFmtId="0" fontId="66" fillId="0" borderId="2" xfId="0" applyFont="1" applyBorder="1"/>
    <xf numFmtId="0" fontId="74" fillId="10" borderId="22" xfId="0" applyFont="1" applyFill="1" applyBorder="1" applyAlignment="1">
      <alignment horizontal="left" vertical="center" wrapText="1"/>
    </xf>
    <xf numFmtId="168" fontId="74" fillId="0" borderId="2" xfId="0" applyNumberFormat="1" applyFont="1" applyBorder="1" applyAlignment="1">
      <alignment horizontal="center" vertical="center"/>
    </xf>
    <xf numFmtId="0" fontId="74" fillId="10" borderId="2" xfId="0" applyFont="1" applyFill="1" applyBorder="1" applyAlignment="1">
      <alignment horizontal="left" vertical="center" wrapText="1"/>
    </xf>
    <xf numFmtId="0" fontId="74" fillId="10" borderId="23" xfId="0" applyFont="1" applyFill="1" applyBorder="1" applyAlignment="1">
      <alignment horizontal="left" vertical="center" wrapText="1"/>
    </xf>
    <xf numFmtId="0" fontId="65" fillId="10" borderId="2" xfId="0" applyFont="1" applyFill="1" applyBorder="1" applyAlignment="1">
      <alignment horizontal="left" vertical="center" wrapText="1"/>
    </xf>
    <xf numFmtId="0" fontId="65" fillId="0" borderId="2" xfId="0" applyFont="1" applyBorder="1" applyAlignment="1">
      <alignment horizontal="left" vertical="center" wrapText="1"/>
    </xf>
    <xf numFmtId="0" fontId="74" fillId="11" borderId="2" xfId="0" applyFont="1" applyFill="1" applyBorder="1" applyAlignment="1">
      <alignment horizontal="center" vertical="center"/>
    </xf>
    <xf numFmtId="0" fontId="76" fillId="0" borderId="24" xfId="0" applyFont="1" applyBorder="1" applyAlignment="1">
      <alignment horizontal="center" vertical="center" wrapText="1"/>
    </xf>
    <xf numFmtId="0" fontId="65" fillId="11" borderId="2" xfId="0" applyFont="1" applyFill="1" applyBorder="1" applyAlignment="1">
      <alignment horizontal="left" vertical="center" wrapText="1"/>
    </xf>
    <xf numFmtId="168" fontId="74" fillId="12" borderId="2" xfId="0" applyNumberFormat="1" applyFont="1" applyFill="1" applyBorder="1" applyAlignment="1">
      <alignment horizontal="center" vertical="center"/>
    </xf>
    <xf numFmtId="0" fontId="66" fillId="10" borderId="2" xfId="0" applyFont="1" applyFill="1" applyBorder="1"/>
    <xf numFmtId="0" fontId="71" fillId="0" borderId="2" xfId="0" applyFont="1" applyBorder="1" applyAlignment="1">
      <alignment horizontal="center" vertical="center"/>
    </xf>
    <xf numFmtId="0" fontId="74" fillId="0" borderId="2" xfId="0" applyFont="1" applyBorder="1" applyAlignment="1">
      <alignment horizontal="center" vertical="center" wrapText="1"/>
    </xf>
    <xf numFmtId="0" fontId="71" fillId="12" borderId="25" xfId="0" applyFont="1" applyFill="1" applyBorder="1" applyAlignment="1">
      <alignment horizontal="center" vertical="center"/>
    </xf>
    <xf numFmtId="0" fontId="78" fillId="12" borderId="2" xfId="0" applyFont="1" applyFill="1" applyBorder="1" applyAlignment="1">
      <alignment horizontal="center" vertical="center"/>
    </xf>
    <xf numFmtId="0" fontId="75" fillId="10" borderId="2" xfId="0" applyFont="1" applyFill="1" applyBorder="1" applyAlignment="1">
      <alignment horizontal="left" vertical="center" wrapText="1"/>
    </xf>
    <xf numFmtId="0" fontId="71" fillId="12" borderId="2" xfId="0" applyFont="1" applyFill="1" applyBorder="1" applyAlignment="1">
      <alignment horizontal="center" vertical="center"/>
    </xf>
    <xf numFmtId="0" fontId="0" fillId="0" borderId="2" xfId="0" applyFont="1" applyBorder="1" applyAlignment="1">
      <alignment horizontal="center" vertical="center"/>
    </xf>
    <xf numFmtId="0" fontId="79" fillId="0" borderId="2" xfId="0" applyFont="1" applyBorder="1" applyAlignment="1">
      <alignment horizontal="left" vertical="center" wrapText="1"/>
    </xf>
    <xf numFmtId="0" fontId="71" fillId="12" borderId="26" xfId="0" applyFont="1" applyFill="1" applyBorder="1" applyAlignment="1">
      <alignment horizontal="center" vertical="center"/>
    </xf>
    <xf numFmtId="0" fontId="0" fillId="12" borderId="2" xfId="0" applyFont="1" applyFill="1" applyBorder="1" applyAlignment="1">
      <alignment horizontal="center" vertical="center"/>
    </xf>
    <xf numFmtId="0" fontId="71" fillId="12" borderId="27" xfId="0" applyFont="1" applyFill="1" applyBorder="1" applyAlignment="1">
      <alignment horizontal="center" vertical="center"/>
    </xf>
    <xf numFmtId="0" fontId="79" fillId="0" borderId="0" xfId="0" applyFont="1" applyAlignment="1">
      <alignment horizontal="left" vertical="center" wrapText="1"/>
    </xf>
    <xf numFmtId="0" fontId="71" fillId="0" borderId="2" xfId="0" applyFont="1" applyBorder="1" applyAlignment="1">
      <alignment horizontal="left" vertical="center" wrapText="1"/>
    </xf>
    <xf numFmtId="0" fontId="81" fillId="12" borderId="2" xfId="0" applyFont="1" applyFill="1" applyBorder="1" applyAlignment="1">
      <alignment horizontal="center" vertical="center"/>
    </xf>
    <xf numFmtId="0" fontId="71" fillId="12" borderId="28" xfId="0" applyFont="1" applyFill="1" applyBorder="1" applyAlignment="1">
      <alignment horizontal="center" vertical="center"/>
    </xf>
    <xf numFmtId="0" fontId="82" fillId="0" borderId="2" xfId="0" applyFont="1" applyBorder="1" applyAlignment="1">
      <alignment horizontal="left" vertical="center" wrapText="1"/>
    </xf>
    <xf numFmtId="0" fontId="65" fillId="10" borderId="29" xfId="0" applyFont="1" applyFill="1" applyBorder="1" applyAlignment="1">
      <alignment horizontal="left" vertical="center" wrapText="1"/>
    </xf>
    <xf numFmtId="168" fontId="74" fillId="0" borderId="29" xfId="0" applyNumberFormat="1" applyFont="1" applyBorder="1" applyAlignment="1">
      <alignment horizontal="center" vertical="center"/>
    </xf>
    <xf numFmtId="0" fontId="81" fillId="12" borderId="0" xfId="0" applyFont="1" applyFill="1" applyBorder="1" applyAlignment="1">
      <alignment horizontal="center" vertical="center"/>
    </xf>
    <xf numFmtId="0" fontId="71" fillId="0" borderId="0" xfId="0" applyFont="1" applyAlignment="1">
      <alignment horizontal="left" vertical="center" wrapText="1"/>
    </xf>
    <xf numFmtId="168" fontId="71" fillId="0" borderId="2" xfId="0" applyNumberFormat="1" applyFont="1" applyBorder="1" applyAlignment="1">
      <alignment horizontal="center" vertical="center"/>
    </xf>
    <xf numFmtId="168" fontId="83" fillId="0" borderId="2" xfId="0" applyNumberFormat="1" applyFont="1" applyBorder="1" applyAlignment="1">
      <alignment horizontal="center" vertical="center"/>
    </xf>
    <xf numFmtId="0" fontId="84" fillId="0" borderId="2" xfId="0" applyFont="1" applyBorder="1" applyAlignment="1">
      <alignment horizontal="center" vertical="center"/>
    </xf>
    <xf numFmtId="0" fontId="66" fillId="0" borderId="30" xfId="0" applyFont="1" applyBorder="1"/>
    <xf numFmtId="0" fontId="71" fillId="12" borderId="0" xfId="0" applyFont="1" applyFill="1" applyBorder="1" applyAlignment="1">
      <alignment horizontal="center" vertical="center"/>
    </xf>
    <xf numFmtId="168" fontId="83" fillId="12" borderId="2" xfId="0" applyNumberFormat="1" applyFont="1" applyFill="1" applyBorder="1" applyAlignment="1">
      <alignment horizontal="center" vertical="center"/>
    </xf>
    <xf numFmtId="0" fontId="66" fillId="0" borderId="29" xfId="0" applyFont="1" applyBorder="1"/>
    <xf numFmtId="0" fontId="71" fillId="12" borderId="0" xfId="0" applyFont="1" applyFill="1" applyAlignment="1">
      <alignment horizontal="center" vertical="center"/>
    </xf>
    <xf numFmtId="0" fontId="84" fillId="0" borderId="0" xfId="0" applyFont="1" applyAlignment="1">
      <alignment horizontal="center" vertical="center"/>
    </xf>
    <xf numFmtId="0" fontId="81" fillId="0" borderId="2" xfId="0" applyFont="1" applyBorder="1" applyAlignment="1">
      <alignment horizontal="left" vertical="center" wrapText="1"/>
    </xf>
    <xf numFmtId="0" fontId="81" fillId="12" borderId="0" xfId="0" applyFont="1" applyFill="1" applyAlignment="1">
      <alignment horizontal="center" vertical="center"/>
    </xf>
    <xf numFmtId="0" fontId="86" fillId="0" borderId="0" xfId="0" applyFont="1" applyAlignment="1">
      <alignment horizontal="center" vertical="center" wrapText="1"/>
    </xf>
    <xf numFmtId="0" fontId="71" fillId="0" borderId="30" xfId="0" applyFont="1" applyBorder="1" applyAlignment="1">
      <alignment horizontal="center" vertical="center" wrapText="1"/>
    </xf>
    <xf numFmtId="0" fontId="72" fillId="0" borderId="31" xfId="0" applyFont="1" applyBorder="1" applyAlignment="1">
      <alignment horizontal="center" vertical="center" wrapText="1"/>
    </xf>
    <xf numFmtId="0" fontId="73" fillId="10" borderId="31" xfId="0" applyFont="1" applyFill="1" applyBorder="1" applyAlignment="1">
      <alignment horizontal="center" vertical="center"/>
    </xf>
    <xf numFmtId="0" fontId="71" fillId="0" borderId="31" xfId="0" applyFont="1" applyBorder="1" applyAlignment="1">
      <alignment horizontal="center" vertical="center" wrapText="1"/>
    </xf>
    <xf numFmtId="168" fontId="74" fillId="10" borderId="31" xfId="0" applyNumberFormat="1" applyFont="1" applyFill="1" applyBorder="1" applyAlignment="1">
      <alignment horizontal="center" vertical="center" wrapText="1"/>
    </xf>
    <xf numFmtId="0" fontId="71" fillId="10" borderId="2" xfId="0" applyFont="1" applyFill="1" applyBorder="1" applyAlignment="1">
      <alignment horizontal="center" vertical="center"/>
    </xf>
    <xf numFmtId="0" fontId="75" fillId="0" borderId="24" xfId="0" applyFont="1" applyBorder="1" applyAlignment="1">
      <alignment horizontal="center" vertical="center" wrapText="1"/>
    </xf>
    <xf numFmtId="0" fontId="66" fillId="0" borderId="24" xfId="0" applyFont="1" applyBorder="1"/>
    <xf numFmtId="168" fontId="74" fillId="0" borderId="24" xfId="0" applyNumberFormat="1" applyFont="1" applyBorder="1" applyAlignment="1">
      <alignment horizontal="center" vertical="center"/>
    </xf>
    <xf numFmtId="0" fontId="71" fillId="10" borderId="29" xfId="0" applyFont="1" applyFill="1" applyBorder="1" applyAlignment="1">
      <alignment horizontal="center" vertical="center"/>
    </xf>
    <xf numFmtId="164" fontId="65" fillId="0" borderId="30" xfId="0" applyNumberFormat="1" applyFont="1" applyBorder="1" applyAlignment="1">
      <alignment horizontal="left" vertical="center" wrapText="1"/>
    </xf>
    <xf numFmtId="164" fontId="65" fillId="0" borderId="2" xfId="0" applyNumberFormat="1" applyFont="1" applyBorder="1" applyAlignment="1">
      <alignment horizontal="left" vertical="center" wrapText="1"/>
    </xf>
    <xf numFmtId="0" fontId="71" fillId="0" borderId="29" xfId="0" applyFont="1" applyBorder="1" applyAlignment="1">
      <alignment horizontal="center" vertical="center"/>
    </xf>
    <xf numFmtId="0" fontId="66" fillId="10" borderId="24" xfId="0" applyFont="1" applyFill="1" applyBorder="1"/>
    <xf numFmtId="164" fontId="65" fillId="10" borderId="2" xfId="0" applyNumberFormat="1" applyFont="1" applyFill="1" applyBorder="1" applyAlignment="1">
      <alignment vertical="center" wrapText="1"/>
    </xf>
    <xf numFmtId="164" fontId="65" fillId="0" borderId="24" xfId="0" applyNumberFormat="1" applyFont="1" applyBorder="1" applyAlignment="1">
      <alignment vertical="center" wrapText="1"/>
    </xf>
    <xf numFmtId="0" fontId="88" fillId="12" borderId="2" xfId="0" applyFont="1" applyFill="1" applyBorder="1" applyAlignment="1">
      <alignment horizontal="center" vertical="center"/>
    </xf>
    <xf numFmtId="0" fontId="89" fillId="0" borderId="2" xfId="0" applyFont="1" applyBorder="1" applyAlignment="1">
      <alignment horizontal="center" vertical="center"/>
    </xf>
    <xf numFmtId="164" fontId="71" fillId="0" borderId="2" xfId="0" applyNumberFormat="1" applyFont="1" applyBorder="1" applyAlignment="1">
      <alignment vertical="center" wrapText="1"/>
    </xf>
    <xf numFmtId="164" fontId="65" fillId="10" borderId="24" xfId="0" applyNumberFormat="1" applyFont="1" applyFill="1" applyBorder="1" applyAlignment="1">
      <alignment vertical="center" wrapText="1"/>
    </xf>
    <xf numFmtId="168" fontId="90" fillId="12" borderId="24" xfId="0" applyNumberFormat="1" applyFont="1" applyFill="1" applyBorder="1" applyAlignment="1">
      <alignment horizontal="center" vertical="center"/>
    </xf>
    <xf numFmtId="0" fontId="71" fillId="0" borderId="32" xfId="0" applyFont="1" applyBorder="1" applyAlignment="1">
      <alignment horizontal="center" vertical="center"/>
    </xf>
    <xf numFmtId="0" fontId="75" fillId="0" borderId="33" xfId="0" applyFont="1" applyBorder="1" applyAlignment="1">
      <alignment horizontal="center" vertical="center" wrapText="1"/>
    </xf>
    <xf numFmtId="164" fontId="65" fillId="0" borderId="33" xfId="0" applyNumberFormat="1" applyFont="1" applyBorder="1" applyAlignment="1">
      <alignment vertical="center" wrapText="1"/>
    </xf>
    <xf numFmtId="168" fontId="74" fillId="0" borderId="33" xfId="0" applyNumberFormat="1" applyFont="1" applyBorder="1" applyAlignment="1">
      <alignment horizontal="center" vertical="center"/>
    </xf>
    <xf numFmtId="0" fontId="81" fillId="0" borderId="2" xfId="0" applyFont="1" applyBorder="1" applyAlignment="1">
      <alignment vertical="center" wrapText="1"/>
    </xf>
    <xf numFmtId="0" fontId="65" fillId="0" borderId="2" xfId="0" applyFont="1" applyBorder="1" applyAlignment="1">
      <alignment vertical="center" wrapText="1"/>
    </xf>
    <xf numFmtId="0" fontId="71" fillId="0" borderId="2" xfId="0" applyFont="1" applyBorder="1" applyAlignment="1">
      <alignment vertical="center" wrapText="1"/>
    </xf>
    <xf numFmtId="168" fontId="74" fillId="12" borderId="24" xfId="0" applyNumberFormat="1" applyFont="1" applyFill="1" applyBorder="1" applyAlignment="1">
      <alignment horizontal="center" vertical="center"/>
    </xf>
    <xf numFmtId="0" fontId="65" fillId="0" borderId="29" xfId="0" applyFont="1" applyBorder="1" applyAlignment="1">
      <alignment horizontal="left" vertical="center" wrapText="1"/>
    </xf>
    <xf numFmtId="0" fontId="71" fillId="0" borderId="29" xfId="0" applyFont="1" applyBorder="1" applyAlignment="1">
      <alignment horizontal="left" vertical="center" wrapText="1"/>
    </xf>
    <xf numFmtId="0" fontId="81" fillId="0" borderId="24" xfId="0" applyFont="1" applyBorder="1" applyAlignment="1">
      <alignment horizontal="center" vertical="center" wrapText="1"/>
    </xf>
    <xf numFmtId="168" fontId="71" fillId="0" borderId="24" xfId="0" applyNumberFormat="1" applyFont="1" applyBorder="1" applyAlignment="1">
      <alignment horizontal="center" vertical="center"/>
    </xf>
    <xf numFmtId="0" fontId="66" fillId="0" borderId="33" xfId="0" applyFont="1" applyBorder="1"/>
    <xf numFmtId="164" fontId="81" fillId="0" borderId="30" xfId="0" applyNumberFormat="1" applyFont="1" applyBorder="1" applyAlignment="1">
      <alignment horizontal="left" vertical="center" wrapText="1"/>
    </xf>
    <xf numFmtId="164" fontId="65" fillId="0" borderId="2" xfId="0" applyNumberFormat="1" applyFont="1" applyBorder="1" applyAlignment="1">
      <alignment vertical="center" wrapText="1"/>
    </xf>
    <xf numFmtId="0" fontId="71" fillId="0" borderId="29"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33" xfId="0" applyFont="1" applyBorder="1" applyAlignment="1">
      <alignment horizontal="center" vertical="center" wrapText="1"/>
    </xf>
    <xf numFmtId="0" fontId="71" fillId="0" borderId="22" xfId="0" applyFont="1" applyBorder="1" applyAlignment="1">
      <alignment horizontal="center" vertical="center" wrapText="1"/>
    </xf>
    <xf numFmtId="164" fontId="65" fillId="0" borderId="22" xfId="0" applyNumberFormat="1" applyFont="1" applyBorder="1" applyAlignment="1">
      <alignment horizontal="left" vertical="center" wrapText="1"/>
    </xf>
    <xf numFmtId="0" fontId="71" fillId="0" borderId="27" xfId="0" applyFont="1" applyBorder="1" applyAlignment="1">
      <alignment horizontal="center" vertical="center" wrapText="1"/>
    </xf>
    <xf numFmtId="164" fontId="65" fillId="0" borderId="27" xfId="0" applyNumberFormat="1" applyFont="1" applyBorder="1" applyAlignment="1">
      <alignment horizontal="left" vertical="center" wrapText="1"/>
    </xf>
    <xf numFmtId="0" fontId="71" fillId="0" borderId="0" xfId="0" applyFont="1" applyAlignment="1">
      <alignment horizontal="center" vertical="center" wrapText="1"/>
    </xf>
    <xf numFmtId="164" fontId="81" fillId="0" borderId="27" xfId="0" applyNumberFormat="1" applyFont="1" applyBorder="1" applyAlignment="1">
      <alignment horizontal="left" vertical="center" wrapText="1"/>
    </xf>
    <xf numFmtId="164" fontId="65" fillId="0" borderId="29" xfId="0" applyNumberFormat="1" applyFont="1" applyBorder="1" applyAlignment="1">
      <alignment horizontal="left" vertical="center" wrapText="1"/>
    </xf>
    <xf numFmtId="0" fontId="71" fillId="0" borderId="30" xfId="0" applyFont="1" applyBorder="1" applyAlignment="1">
      <alignment horizontal="center" vertical="center"/>
    </xf>
    <xf numFmtId="164" fontId="65" fillId="0" borderId="34" xfId="0" applyNumberFormat="1" applyFont="1" applyBorder="1" applyAlignment="1">
      <alignment horizontal="left" vertical="center" wrapText="1"/>
    </xf>
    <xf numFmtId="164" fontId="81" fillId="0" borderId="29" xfId="0" applyNumberFormat="1" applyFont="1" applyBorder="1" applyAlignment="1">
      <alignment horizontal="left" vertical="center" wrapText="1"/>
    </xf>
    <xf numFmtId="164" fontId="81" fillId="0" borderId="2" xfId="0" applyNumberFormat="1" applyFont="1" applyBorder="1" applyAlignment="1">
      <alignment horizontal="left" vertical="center" wrapText="1"/>
    </xf>
    <xf numFmtId="0" fontId="66" fillId="0" borderId="0" xfId="0" applyFont="1"/>
    <xf numFmtId="164" fontId="91" fillId="10" borderId="30" xfId="0" applyNumberFormat="1" applyFont="1" applyFill="1" applyBorder="1" applyAlignment="1">
      <alignment horizontal="left" vertical="center" wrapText="1"/>
    </xf>
    <xf numFmtId="0" fontId="65" fillId="0" borderId="24" xfId="0" applyFont="1" applyBorder="1" applyAlignment="1">
      <alignment vertical="center" wrapText="1"/>
    </xf>
    <xf numFmtId="0" fontId="71" fillId="13" borderId="29" xfId="0" applyFont="1" applyFill="1" applyBorder="1" applyAlignment="1">
      <alignment horizontal="center" vertical="center"/>
    </xf>
    <xf numFmtId="168" fontId="74" fillId="14" borderId="24" xfId="0" applyNumberFormat="1" applyFont="1" applyFill="1" applyBorder="1" applyAlignment="1">
      <alignment horizontal="center" vertical="center"/>
    </xf>
    <xf numFmtId="0" fontId="71" fillId="0" borderId="23" xfId="0" applyFont="1" applyBorder="1" applyAlignment="1">
      <alignment horizontal="center" vertical="center"/>
    </xf>
    <xf numFmtId="0" fontId="81" fillId="0" borderId="23" xfId="0" applyFont="1" applyBorder="1" applyAlignment="1">
      <alignment vertical="center" wrapText="1"/>
    </xf>
    <xf numFmtId="0" fontId="71" fillId="12" borderId="23" xfId="0" applyFont="1" applyFill="1" applyBorder="1" applyAlignment="1">
      <alignment horizontal="center" vertical="center"/>
    </xf>
    <xf numFmtId="0" fontId="92" fillId="12" borderId="24" xfId="0" applyFont="1" applyFill="1" applyBorder="1" applyAlignment="1">
      <alignment horizontal="center" vertical="center" wrapText="1"/>
    </xf>
    <xf numFmtId="0" fontId="93" fillId="0" borderId="2" xfId="0" applyFont="1" applyBorder="1" applyAlignment="1">
      <alignment horizontal="center" vertical="center"/>
    </xf>
    <xf numFmtId="0" fontId="71" fillId="0" borderId="35" xfId="0" applyFont="1" applyBorder="1" applyAlignment="1">
      <alignment vertical="center" wrapText="1"/>
    </xf>
    <xf numFmtId="0" fontId="71" fillId="0" borderId="22" xfId="0" applyFont="1" applyBorder="1" applyAlignment="1">
      <alignment horizontal="center" vertical="center"/>
    </xf>
    <xf numFmtId="0" fontId="81" fillId="0" borderId="22" xfId="0" applyFont="1" applyBorder="1" applyAlignment="1">
      <alignment vertical="center" wrapText="1"/>
    </xf>
    <xf numFmtId="0" fontId="71" fillId="12" borderId="22" xfId="0" applyFont="1" applyFill="1" applyBorder="1" applyAlignment="1">
      <alignment horizontal="center" vertical="center"/>
    </xf>
    <xf numFmtId="0" fontId="93" fillId="0" borderId="0" xfId="0" applyFont="1" applyAlignment="1">
      <alignment horizontal="center" vertical="center"/>
    </xf>
    <xf numFmtId="0" fontId="71" fillId="0" borderId="22" xfId="0" applyFont="1" applyBorder="1" applyAlignment="1">
      <alignment vertical="center" wrapText="1"/>
    </xf>
    <xf numFmtId="0" fontId="71" fillId="0" borderId="27" xfId="0" applyFont="1" applyBorder="1" applyAlignment="1">
      <alignment horizontal="center" vertical="center"/>
    </xf>
    <xf numFmtId="0" fontId="81" fillId="0" borderId="36" xfId="0" applyFont="1" applyBorder="1" applyAlignment="1">
      <alignment vertical="center" wrapText="1"/>
    </xf>
    <xf numFmtId="0" fontId="92" fillId="12" borderId="2" xfId="0" applyFont="1" applyFill="1" applyBorder="1" applyAlignment="1">
      <alignment horizontal="center" vertical="center" wrapText="1"/>
    </xf>
    <xf numFmtId="0" fontId="11"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3" fillId="2" borderId="0" xfId="0" applyFont="1" applyFill="1" applyBorder="1" applyAlignment="1">
      <alignment horizontal="left" vertical="center"/>
    </xf>
    <xf numFmtId="0" fontId="4" fillId="0" borderId="1" xfId="0" applyFont="1" applyBorder="1" applyAlignment="1">
      <alignment horizontal="center" vertical="center"/>
    </xf>
    <xf numFmtId="0" fontId="5" fillId="2" borderId="0" xfId="0" applyFont="1" applyFill="1" applyBorder="1" applyAlignment="1">
      <alignment horizontal="left" vertical="center"/>
    </xf>
    <xf numFmtId="0" fontId="6"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8" fillId="4" borderId="2" xfId="0" applyFont="1" applyFill="1" applyBorder="1" applyAlignment="1">
      <alignment horizontal="center" vertical="center"/>
    </xf>
    <xf numFmtId="0" fontId="10" fillId="0" borderId="2" xfId="0" applyFont="1" applyBorder="1"/>
    <xf numFmtId="0" fontId="37" fillId="8" borderId="0" xfId="0" applyFont="1" applyFill="1" applyBorder="1" applyAlignment="1">
      <alignment horizontal="center" vertical="center"/>
    </xf>
    <xf numFmtId="0" fontId="25" fillId="6" borderId="0" xfId="0" applyFont="1" applyFill="1" applyBorder="1" applyAlignment="1">
      <alignment horizontal="center" vertical="center"/>
    </xf>
    <xf numFmtId="0" fontId="20" fillId="0" borderId="0" xfId="0" applyFont="1" applyBorder="1" applyAlignment="1">
      <alignment horizontal="center" vertical="center" wrapText="1"/>
    </xf>
    <xf numFmtId="0" fontId="28" fillId="0" borderId="0" xfId="0" applyFont="1" applyBorder="1" applyAlignment="1">
      <alignment horizontal="center" vertical="center" wrapText="1"/>
    </xf>
    <xf numFmtId="164" fontId="23" fillId="0" borderId="0" xfId="0" applyNumberFormat="1" applyFont="1" applyBorder="1" applyAlignment="1">
      <alignment horizontal="center" vertical="center"/>
    </xf>
    <xf numFmtId="0" fontId="31" fillId="8" borderId="0" xfId="0" applyFont="1" applyFill="1" applyBorder="1" applyAlignment="1">
      <alignment horizontal="center" vertical="center"/>
    </xf>
    <xf numFmtId="0" fontId="23" fillId="0" borderId="0" xfId="0" applyFont="1" applyBorder="1" applyAlignment="1">
      <alignment horizontal="left" vertical="center" wrapText="1"/>
    </xf>
    <xf numFmtId="0" fontId="12" fillId="5" borderId="0" xfId="0" applyFont="1" applyFill="1" applyBorder="1" applyAlignment="1">
      <alignment horizontal="center" vertical="center"/>
    </xf>
    <xf numFmtId="0" fontId="14" fillId="0" borderId="0" xfId="0" applyFont="1" applyBorder="1" applyAlignment="1">
      <alignment horizontal="center" vertical="center"/>
    </xf>
    <xf numFmtId="0" fontId="16" fillId="0" borderId="0" xfId="0" applyFont="1" applyBorder="1" applyAlignment="1">
      <alignment horizontal="center" vertical="center"/>
    </xf>
    <xf numFmtId="0" fontId="17" fillId="0" borderId="0" xfId="0" applyFont="1" applyBorder="1" applyAlignment="1">
      <alignment horizontal="center" vertical="center"/>
    </xf>
    <xf numFmtId="0" fontId="18" fillId="6" borderId="0" xfId="0" applyFont="1" applyFill="1" applyBorder="1" applyAlignment="1">
      <alignment horizontal="center" vertical="center"/>
    </xf>
    <xf numFmtId="0" fontId="43" fillId="9" borderId="0" xfId="0" applyFont="1" applyFill="1" applyBorder="1" applyAlignment="1">
      <alignment horizontal="center" vertical="center" wrapText="1"/>
    </xf>
    <xf numFmtId="0" fontId="45" fillId="0" borderId="0" xfId="0" applyFont="1" applyBorder="1" applyAlignment="1">
      <alignment horizontal="center" vertical="center"/>
    </xf>
    <xf numFmtId="0" fontId="52" fillId="6" borderId="0" xfId="0" applyFont="1" applyFill="1" applyBorder="1" applyAlignment="1">
      <alignment horizontal="center" vertical="center"/>
    </xf>
    <xf numFmtId="0" fontId="53" fillId="0" borderId="0" xfId="0" applyFont="1" applyBorder="1" applyAlignment="1">
      <alignment horizontal="center" vertical="center"/>
    </xf>
    <xf numFmtId="0" fontId="47" fillId="0" borderId="0" xfId="0" applyFont="1" applyBorder="1" applyAlignment="1">
      <alignment horizontal="center" vertical="center"/>
    </xf>
    <xf numFmtId="0" fontId="20" fillId="0" borderId="0" xfId="0" applyFont="1" applyBorder="1" applyAlignment="1">
      <alignment horizontal="center" vertical="center"/>
    </xf>
    <xf numFmtId="0" fontId="48" fillId="0" borderId="0" xfId="0" applyFont="1" applyBorder="1" applyAlignment="1">
      <alignment horizontal="center" vertical="center"/>
    </xf>
    <xf numFmtId="165" fontId="28" fillId="10" borderId="17" xfId="0" applyNumberFormat="1" applyFont="1" applyFill="1" applyBorder="1" applyAlignment="1">
      <alignment horizontal="center" vertical="center"/>
    </xf>
    <xf numFmtId="165" fontId="36" fillId="10" borderId="8" xfId="0" applyNumberFormat="1" applyFont="1" applyFill="1" applyBorder="1" applyAlignment="1">
      <alignment horizontal="center" vertical="center" wrapText="1"/>
    </xf>
    <xf numFmtId="0" fontId="66" fillId="0" borderId="2" xfId="0" applyFont="1" applyBorder="1"/>
    <xf numFmtId="0" fontId="84" fillId="0" borderId="2" xfId="0" applyFont="1" applyBorder="1" applyAlignment="1">
      <alignment horizontal="center" vertical="center"/>
    </xf>
    <xf numFmtId="0" fontId="0" fillId="0" borderId="2" xfId="0" applyFont="1" applyBorder="1" applyAlignment="1">
      <alignment horizontal="center" vertical="center"/>
    </xf>
    <xf numFmtId="0" fontId="70" fillId="7" borderId="2" xfId="0" applyFont="1" applyFill="1" applyBorder="1" applyAlignment="1">
      <alignment horizontal="center" vertical="center"/>
    </xf>
    <xf numFmtId="0" fontId="66" fillId="10" borderId="2" xfId="0" applyFont="1" applyFill="1" applyBorder="1"/>
    <xf numFmtId="0" fontId="67" fillId="0" borderId="0" xfId="0" applyFont="1" applyBorder="1" applyAlignment="1">
      <alignment horizontal="center" vertical="center" wrapText="1"/>
    </xf>
    <xf numFmtId="0" fontId="69" fillId="0" borderId="0" xfId="0" applyFont="1" applyBorder="1" applyAlignment="1">
      <alignment horizontal="center" vertical="center"/>
    </xf>
    <xf numFmtId="0" fontId="66" fillId="0" borderId="24" xfId="0" applyFont="1" applyBorder="1"/>
    <xf numFmtId="0" fontId="66" fillId="0" borderId="33" xfId="0" applyFont="1" applyBorder="1"/>
    <xf numFmtId="0" fontId="58" fillId="0" borderId="24" xfId="0" applyFont="1" applyBorder="1"/>
    <xf numFmtId="0" fontId="89" fillId="0" borderId="2" xfId="0" applyFont="1" applyBorder="1" applyAlignment="1">
      <alignment horizontal="center" vertical="center"/>
    </xf>
    <xf numFmtId="0" fontId="0" fillId="0" borderId="0" xfId="0" applyFont="1" applyBorder="1"/>
    <xf numFmtId="0" fontId="66" fillId="10" borderId="24" xfId="0" applyFont="1" applyFill="1" applyBorder="1"/>
    <xf numFmtId="0" fontId="85" fillId="0" borderId="0" xfId="0" applyFont="1" applyBorder="1" applyAlignment="1">
      <alignment horizontal="center" vertical="center" wrapText="1"/>
    </xf>
    <xf numFmtId="0" fontId="87" fillId="0" borderId="0"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D9D9D9"/>
      <rgbColor rgb="FF00FFFF"/>
      <rgbColor rgb="FF87050E"/>
      <rgbColor rgb="FFD6E3BC"/>
      <rgbColor rgb="FF002967"/>
      <rgbColor rgb="FF555D21"/>
      <rgbColor rgb="FFFDE9D9"/>
      <rgbColor rgb="FF164E7E"/>
      <rgbColor rgb="FFBFBFBF"/>
      <rgbColor rgb="FF808080"/>
      <rgbColor rgb="FFA5A5A5"/>
      <rgbColor rgb="FF7F7F7F"/>
      <rgbColor rgb="FFFFFFCC"/>
      <rgbColor rgb="FFCCFFFF"/>
      <rgbColor rgb="FFF2F2F2"/>
      <rgbColor rgb="FFFA3C75"/>
      <rgbColor rgb="FF1155CC"/>
      <rgbColor rgb="FFC9DAF8"/>
      <rgbColor rgb="FF332F96"/>
      <rgbColor rgb="FFD7E4BD"/>
      <rgbColor rgb="FFFFD966"/>
      <rgbColor rgb="FFC2D69B"/>
      <rgbColor rgb="FFEBF1DE"/>
      <rgbColor rgb="FFCB0000"/>
      <rgbColor rgb="FFA6A6A6"/>
      <rgbColor rgb="FFFFFBFA"/>
      <rgbColor rgb="FFB7E1CD"/>
      <rgbColor rgb="FFCFE2F3"/>
      <rgbColor rgb="FFD9EAD3"/>
      <rgbColor rgb="FFFFF2CC"/>
      <rgbColor rgb="FF9FC5E8"/>
      <rgbColor rgb="FFCCCCCC"/>
      <rgbColor rgb="FFB7B7B7"/>
      <rgbColor rgb="FFFCD5B5"/>
      <rgbColor rgb="FF4B87E7"/>
      <rgbColor rgb="FF85B674"/>
      <rgbColor rgb="FF99CC00"/>
      <rgbColor rgb="FFFFA600"/>
      <rgbColor rgb="FFFF9900"/>
      <rgbColor rgb="FFFD2D07"/>
      <rgbColor rgb="FF666666"/>
      <rgbColor rgb="FF969696"/>
      <rgbColor rgb="FF003366"/>
      <rgbColor rgb="FF00B050"/>
      <rgbColor rgb="FFFDFFE0"/>
      <rgbColor rgb="FF231F20"/>
      <rgbColor rgb="FFD8D8D8"/>
      <rgbColor rgb="FF999999"/>
      <rgbColor rgb="FF333399"/>
      <rgbColor rgb="FF373737"/>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eg"/><Relationship Id="rId26" Type="http://schemas.openxmlformats.org/officeDocument/2006/relationships/image" Target="../media/image28.png"/><Relationship Id="rId3" Type="http://schemas.openxmlformats.org/officeDocument/2006/relationships/image" Target="../media/image5.jpeg"/><Relationship Id="rId21" Type="http://schemas.openxmlformats.org/officeDocument/2006/relationships/image" Target="../media/image23.png"/><Relationship Id="rId34" Type="http://schemas.openxmlformats.org/officeDocument/2006/relationships/image" Target="../media/image36.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5" Type="http://schemas.openxmlformats.org/officeDocument/2006/relationships/image" Target="../media/image27.png"/><Relationship Id="rId33" Type="http://schemas.openxmlformats.org/officeDocument/2006/relationships/image" Target="../media/image35.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png"/><Relationship Id="rId29" Type="http://schemas.openxmlformats.org/officeDocument/2006/relationships/image" Target="../media/image31.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e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png"/></Relationships>
</file>

<file path=xl/drawings/_rels/drawing3.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png"/><Relationship Id="rId7" Type="http://schemas.openxmlformats.org/officeDocument/2006/relationships/image" Target="../media/image39.jpeg"/><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image" Target="../media/image7.jpeg"/><Relationship Id="rId5" Type="http://schemas.openxmlformats.org/officeDocument/2006/relationships/image" Target="../media/image38.jpeg"/><Relationship Id="rId4" Type="http://schemas.openxmlformats.org/officeDocument/2006/relationships/image" Target="../media/image37.jpeg"/><Relationship Id="rId9"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17.png"/><Relationship Id="rId7" Type="http://schemas.openxmlformats.org/officeDocument/2006/relationships/image" Target="../media/image43.png"/><Relationship Id="rId12"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6.png"/><Relationship Id="rId6" Type="http://schemas.openxmlformats.org/officeDocument/2006/relationships/image" Target="../media/image42.png"/><Relationship Id="rId11" Type="http://schemas.openxmlformats.org/officeDocument/2006/relationships/image" Target="../media/image34.png"/><Relationship Id="rId5" Type="http://schemas.openxmlformats.org/officeDocument/2006/relationships/image" Target="../media/image41.png"/><Relationship Id="rId10" Type="http://schemas.openxmlformats.org/officeDocument/2006/relationships/image" Target="../media/image46.jpeg"/><Relationship Id="rId4" Type="http://schemas.openxmlformats.org/officeDocument/2006/relationships/image" Target="../media/image16.jpeg"/><Relationship Id="rId9" Type="http://schemas.openxmlformats.org/officeDocument/2006/relationships/image" Target="../media/image4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9.jpeg"/><Relationship Id="rId7" Type="http://schemas.openxmlformats.org/officeDocument/2006/relationships/image" Target="../media/image53.jpe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jpeg"/><Relationship Id="rId5" Type="http://schemas.openxmlformats.org/officeDocument/2006/relationships/image" Target="../media/image51.jpeg"/><Relationship Id="rId4" Type="http://schemas.openxmlformats.org/officeDocument/2006/relationships/image" Target="../media/image50.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7.jpeg"/><Relationship Id="rId13" Type="http://schemas.openxmlformats.org/officeDocument/2006/relationships/image" Target="../media/image62.jpeg"/><Relationship Id="rId18" Type="http://schemas.openxmlformats.org/officeDocument/2006/relationships/image" Target="../media/image67.jpeg"/><Relationship Id="rId26" Type="http://schemas.openxmlformats.org/officeDocument/2006/relationships/image" Target="../media/image75.jpeg"/><Relationship Id="rId3" Type="http://schemas.openxmlformats.org/officeDocument/2006/relationships/image" Target="../media/image38.jpeg"/><Relationship Id="rId21" Type="http://schemas.openxmlformats.org/officeDocument/2006/relationships/image" Target="../media/image70.jpeg"/><Relationship Id="rId7" Type="http://schemas.openxmlformats.org/officeDocument/2006/relationships/image" Target="../media/image56.jpeg"/><Relationship Id="rId12" Type="http://schemas.openxmlformats.org/officeDocument/2006/relationships/image" Target="../media/image61.png"/><Relationship Id="rId17" Type="http://schemas.openxmlformats.org/officeDocument/2006/relationships/image" Target="../media/image66.jpeg"/><Relationship Id="rId25" Type="http://schemas.openxmlformats.org/officeDocument/2006/relationships/image" Target="../media/image74.png"/><Relationship Id="rId2" Type="http://schemas.openxmlformats.org/officeDocument/2006/relationships/image" Target="../media/image48.png"/><Relationship Id="rId16" Type="http://schemas.openxmlformats.org/officeDocument/2006/relationships/image" Target="../media/image65.jpeg"/><Relationship Id="rId20" Type="http://schemas.openxmlformats.org/officeDocument/2006/relationships/image" Target="../media/image69.jpeg"/><Relationship Id="rId1" Type="http://schemas.openxmlformats.org/officeDocument/2006/relationships/image" Target="../media/image47.png"/><Relationship Id="rId6" Type="http://schemas.openxmlformats.org/officeDocument/2006/relationships/image" Target="../media/image55.jpeg"/><Relationship Id="rId11" Type="http://schemas.openxmlformats.org/officeDocument/2006/relationships/image" Target="../media/image60.png"/><Relationship Id="rId24" Type="http://schemas.openxmlformats.org/officeDocument/2006/relationships/image" Target="../media/image73.png"/><Relationship Id="rId5" Type="http://schemas.openxmlformats.org/officeDocument/2006/relationships/image" Target="../media/image54.jpeg"/><Relationship Id="rId15" Type="http://schemas.openxmlformats.org/officeDocument/2006/relationships/image" Target="../media/image64.png"/><Relationship Id="rId23" Type="http://schemas.openxmlformats.org/officeDocument/2006/relationships/image" Target="../media/image72.jpeg"/><Relationship Id="rId10" Type="http://schemas.openxmlformats.org/officeDocument/2006/relationships/image" Target="../media/image59.png"/><Relationship Id="rId19" Type="http://schemas.openxmlformats.org/officeDocument/2006/relationships/image" Target="../media/image68.jpeg"/><Relationship Id="rId4" Type="http://schemas.openxmlformats.org/officeDocument/2006/relationships/image" Target="../media/image39.jpeg"/><Relationship Id="rId9" Type="http://schemas.openxmlformats.org/officeDocument/2006/relationships/image" Target="../media/image58.jpeg"/><Relationship Id="rId14" Type="http://schemas.openxmlformats.org/officeDocument/2006/relationships/image" Target="../media/image63.jpeg"/><Relationship Id="rId22" Type="http://schemas.openxmlformats.org/officeDocument/2006/relationships/image" Target="../media/image71.jpeg"/><Relationship Id="rId27" Type="http://schemas.openxmlformats.org/officeDocument/2006/relationships/image" Target="../media/image76.png"/></Relationships>
</file>

<file path=xl/drawings/_rels/drawing7.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png"/><Relationship Id="rId18" Type="http://schemas.openxmlformats.org/officeDocument/2006/relationships/image" Target="../media/image94.jpeg"/><Relationship Id="rId26" Type="http://schemas.openxmlformats.org/officeDocument/2006/relationships/image" Target="../media/image102.png"/><Relationship Id="rId3" Type="http://schemas.openxmlformats.org/officeDocument/2006/relationships/image" Target="../media/image79.jpeg"/><Relationship Id="rId21" Type="http://schemas.openxmlformats.org/officeDocument/2006/relationships/image" Target="../media/image97.jpeg"/><Relationship Id="rId7" Type="http://schemas.openxmlformats.org/officeDocument/2006/relationships/image" Target="../media/image83.jpeg"/><Relationship Id="rId12" Type="http://schemas.openxmlformats.org/officeDocument/2006/relationships/image" Target="../media/image88.jpeg"/><Relationship Id="rId17" Type="http://schemas.openxmlformats.org/officeDocument/2006/relationships/image" Target="../media/image93.png"/><Relationship Id="rId25" Type="http://schemas.openxmlformats.org/officeDocument/2006/relationships/image" Target="../media/image101.png"/><Relationship Id="rId2" Type="http://schemas.openxmlformats.org/officeDocument/2006/relationships/image" Target="../media/image78.jpeg"/><Relationship Id="rId16" Type="http://schemas.openxmlformats.org/officeDocument/2006/relationships/image" Target="../media/image92.png"/><Relationship Id="rId20" Type="http://schemas.openxmlformats.org/officeDocument/2006/relationships/image" Target="../media/image96.png"/><Relationship Id="rId29" Type="http://schemas.openxmlformats.org/officeDocument/2006/relationships/image" Target="../media/image105.png"/><Relationship Id="rId1" Type="http://schemas.openxmlformats.org/officeDocument/2006/relationships/image" Target="../media/image77.png"/><Relationship Id="rId6" Type="http://schemas.openxmlformats.org/officeDocument/2006/relationships/image" Target="../media/image82.jpeg"/><Relationship Id="rId11" Type="http://schemas.openxmlformats.org/officeDocument/2006/relationships/image" Target="../media/image87.jpeg"/><Relationship Id="rId24" Type="http://schemas.openxmlformats.org/officeDocument/2006/relationships/image" Target="../media/image100.png"/><Relationship Id="rId5" Type="http://schemas.openxmlformats.org/officeDocument/2006/relationships/image" Target="../media/image81.jpeg"/><Relationship Id="rId15" Type="http://schemas.openxmlformats.org/officeDocument/2006/relationships/image" Target="../media/image91.png"/><Relationship Id="rId23" Type="http://schemas.openxmlformats.org/officeDocument/2006/relationships/image" Target="../media/image99.jpeg"/><Relationship Id="rId28" Type="http://schemas.openxmlformats.org/officeDocument/2006/relationships/image" Target="../media/image104.png"/><Relationship Id="rId10" Type="http://schemas.openxmlformats.org/officeDocument/2006/relationships/image" Target="../media/image86.jpeg"/><Relationship Id="rId19" Type="http://schemas.openxmlformats.org/officeDocument/2006/relationships/image" Target="../media/image95.png"/><Relationship Id="rId31" Type="http://schemas.openxmlformats.org/officeDocument/2006/relationships/image" Target="../media/image107.png"/><Relationship Id="rId4" Type="http://schemas.openxmlformats.org/officeDocument/2006/relationships/image" Target="../media/image80.jpeg"/><Relationship Id="rId9" Type="http://schemas.openxmlformats.org/officeDocument/2006/relationships/image" Target="../media/image85.jpeg"/><Relationship Id="rId14" Type="http://schemas.openxmlformats.org/officeDocument/2006/relationships/image" Target="../media/image90.png"/><Relationship Id="rId22" Type="http://schemas.openxmlformats.org/officeDocument/2006/relationships/image" Target="../media/image98.png"/><Relationship Id="rId27" Type="http://schemas.openxmlformats.org/officeDocument/2006/relationships/image" Target="../media/image103.png"/><Relationship Id="rId30" Type="http://schemas.openxmlformats.org/officeDocument/2006/relationships/image" Target="../media/image10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5.jpeg"/><Relationship Id="rId13" Type="http://schemas.openxmlformats.org/officeDocument/2006/relationships/image" Target="../media/image120.jpeg"/><Relationship Id="rId18" Type="http://schemas.openxmlformats.org/officeDocument/2006/relationships/image" Target="../media/image125.jpeg"/><Relationship Id="rId26" Type="http://schemas.openxmlformats.org/officeDocument/2006/relationships/image" Target="../media/image130.png"/><Relationship Id="rId39" Type="http://schemas.openxmlformats.org/officeDocument/2006/relationships/image" Target="../media/image97.jpeg"/><Relationship Id="rId3" Type="http://schemas.openxmlformats.org/officeDocument/2006/relationships/image" Target="../media/image110.jpeg"/><Relationship Id="rId21" Type="http://schemas.openxmlformats.org/officeDocument/2006/relationships/image" Target="../media/image126.jpeg"/><Relationship Id="rId34" Type="http://schemas.openxmlformats.org/officeDocument/2006/relationships/image" Target="../media/image137.png"/><Relationship Id="rId7" Type="http://schemas.openxmlformats.org/officeDocument/2006/relationships/image" Target="../media/image114.jpeg"/><Relationship Id="rId12" Type="http://schemas.openxmlformats.org/officeDocument/2006/relationships/image" Target="../media/image119.jpeg"/><Relationship Id="rId17" Type="http://schemas.openxmlformats.org/officeDocument/2006/relationships/image" Target="../media/image124.jpeg"/><Relationship Id="rId25" Type="http://schemas.openxmlformats.org/officeDocument/2006/relationships/image" Target="../media/image129.png"/><Relationship Id="rId33" Type="http://schemas.openxmlformats.org/officeDocument/2006/relationships/image" Target="../media/image136.jpeg"/><Relationship Id="rId38" Type="http://schemas.openxmlformats.org/officeDocument/2006/relationships/image" Target="../media/image141.png"/><Relationship Id="rId2" Type="http://schemas.openxmlformats.org/officeDocument/2006/relationships/image" Target="../media/image109.jpeg"/><Relationship Id="rId16" Type="http://schemas.openxmlformats.org/officeDocument/2006/relationships/image" Target="../media/image123.jpeg"/><Relationship Id="rId20" Type="http://schemas.openxmlformats.org/officeDocument/2006/relationships/image" Target="../media/image88.jpeg"/><Relationship Id="rId29" Type="http://schemas.openxmlformats.org/officeDocument/2006/relationships/image" Target="../media/image132.png"/><Relationship Id="rId1" Type="http://schemas.openxmlformats.org/officeDocument/2006/relationships/image" Target="../media/image108.png"/><Relationship Id="rId6" Type="http://schemas.openxmlformats.org/officeDocument/2006/relationships/image" Target="../media/image113.jpeg"/><Relationship Id="rId11" Type="http://schemas.openxmlformats.org/officeDocument/2006/relationships/image" Target="../media/image118.jpeg"/><Relationship Id="rId24" Type="http://schemas.openxmlformats.org/officeDocument/2006/relationships/image" Target="../media/image128.png"/><Relationship Id="rId32" Type="http://schemas.openxmlformats.org/officeDocument/2006/relationships/image" Target="../media/image135.png"/><Relationship Id="rId37" Type="http://schemas.openxmlformats.org/officeDocument/2006/relationships/image" Target="../media/image140.png"/><Relationship Id="rId40" Type="http://schemas.openxmlformats.org/officeDocument/2006/relationships/image" Target="../media/image142.png"/><Relationship Id="rId5" Type="http://schemas.openxmlformats.org/officeDocument/2006/relationships/image" Target="../media/image112.jpeg"/><Relationship Id="rId15" Type="http://schemas.openxmlformats.org/officeDocument/2006/relationships/image" Target="../media/image122.jpeg"/><Relationship Id="rId23" Type="http://schemas.openxmlformats.org/officeDocument/2006/relationships/image" Target="../media/image89.png"/><Relationship Id="rId28" Type="http://schemas.openxmlformats.org/officeDocument/2006/relationships/image" Target="../media/image94.jpeg"/><Relationship Id="rId36" Type="http://schemas.openxmlformats.org/officeDocument/2006/relationships/image" Target="../media/image139.png"/><Relationship Id="rId10" Type="http://schemas.openxmlformats.org/officeDocument/2006/relationships/image" Target="../media/image117.jpeg"/><Relationship Id="rId19" Type="http://schemas.openxmlformats.org/officeDocument/2006/relationships/image" Target="../media/image87.jpeg"/><Relationship Id="rId31" Type="http://schemas.openxmlformats.org/officeDocument/2006/relationships/image" Target="../media/image134.jpeg"/><Relationship Id="rId4" Type="http://schemas.openxmlformats.org/officeDocument/2006/relationships/image" Target="../media/image111.jpeg"/><Relationship Id="rId9" Type="http://schemas.openxmlformats.org/officeDocument/2006/relationships/image" Target="../media/image116.jpeg"/><Relationship Id="rId14" Type="http://schemas.openxmlformats.org/officeDocument/2006/relationships/image" Target="../media/image121.jpeg"/><Relationship Id="rId22" Type="http://schemas.openxmlformats.org/officeDocument/2006/relationships/image" Target="../media/image127.png"/><Relationship Id="rId27" Type="http://schemas.openxmlformats.org/officeDocument/2006/relationships/image" Target="../media/image131.png"/><Relationship Id="rId30" Type="http://schemas.openxmlformats.org/officeDocument/2006/relationships/image" Target="../media/image133.jpeg"/><Relationship Id="rId35" Type="http://schemas.openxmlformats.org/officeDocument/2006/relationships/image" Target="../media/image138.jpeg"/></Relationships>
</file>

<file path=xl/drawings/drawing1.xml><?xml version="1.0" encoding="utf-8"?>
<xdr:wsDr xmlns:xdr="http://schemas.openxmlformats.org/drawingml/2006/spreadsheetDrawing" xmlns:a="http://schemas.openxmlformats.org/drawingml/2006/main">
  <xdr:twoCellAnchor editAs="oneCell">
    <xdr:from>
      <xdr:col>3</xdr:col>
      <xdr:colOff>1371600</xdr:colOff>
      <xdr:row>1</xdr:row>
      <xdr:rowOff>95400</xdr:rowOff>
    </xdr:from>
    <xdr:to>
      <xdr:col>5</xdr:col>
      <xdr:colOff>1521360</xdr:colOff>
      <xdr:row>2</xdr:row>
      <xdr:rowOff>417960</xdr:rowOff>
    </xdr:to>
    <xdr:pic>
      <xdr:nvPicPr>
        <xdr:cNvPr id="2" name="image3.png"/>
        <xdr:cNvPicPr/>
      </xdr:nvPicPr>
      <xdr:blipFill>
        <a:blip xmlns:r="http://schemas.openxmlformats.org/officeDocument/2006/relationships" r:embed="rId1"/>
        <a:stretch/>
      </xdr:blipFill>
      <xdr:spPr>
        <a:xfrm>
          <a:off x="4173120" y="218880"/>
          <a:ext cx="2941920" cy="675000"/>
        </a:xfrm>
        <a:prstGeom prst="rect">
          <a:avLst/>
        </a:prstGeom>
        <a:ln>
          <a:noFill/>
        </a:ln>
      </xdr:spPr>
    </xdr:pic>
    <xdr:clientData/>
  </xdr:twoCellAnchor>
  <xdr:twoCellAnchor editAs="oneCell">
    <xdr:from>
      <xdr:col>3</xdr:col>
      <xdr:colOff>85680</xdr:colOff>
      <xdr:row>18</xdr:row>
      <xdr:rowOff>47520</xdr:rowOff>
    </xdr:from>
    <xdr:to>
      <xdr:col>6</xdr:col>
      <xdr:colOff>132480</xdr:colOff>
      <xdr:row>18</xdr:row>
      <xdr:rowOff>1998720</xdr:rowOff>
    </xdr:to>
    <xdr:pic>
      <xdr:nvPicPr>
        <xdr:cNvPr id="3" name="image6.png"/>
        <xdr:cNvPicPr/>
      </xdr:nvPicPr>
      <xdr:blipFill>
        <a:blip xmlns:r="http://schemas.openxmlformats.org/officeDocument/2006/relationships" r:embed="rId2"/>
        <a:stretch/>
      </xdr:blipFill>
      <xdr:spPr>
        <a:xfrm>
          <a:off x="2887200" y="5229000"/>
          <a:ext cx="5475240" cy="1951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104760</xdr:colOff>
      <xdr:row>13</xdr:row>
      <xdr:rowOff>104760</xdr:rowOff>
    </xdr:from>
    <xdr:to>
      <xdr:col>1</xdr:col>
      <xdr:colOff>1532160</xdr:colOff>
      <xdr:row>13</xdr:row>
      <xdr:rowOff>608040</xdr:rowOff>
    </xdr:to>
    <xdr:pic>
      <xdr:nvPicPr>
        <xdr:cNvPr id="2" name="image2.png"/>
        <xdr:cNvPicPr/>
      </xdr:nvPicPr>
      <xdr:blipFill>
        <a:blip xmlns:r="http://schemas.openxmlformats.org/officeDocument/2006/relationships" r:embed="rId1"/>
        <a:stretch/>
      </xdr:blipFill>
      <xdr:spPr>
        <a:xfrm>
          <a:off x="2045160" y="8011080"/>
          <a:ext cx="1427400" cy="503280"/>
        </a:xfrm>
        <a:prstGeom prst="rect">
          <a:avLst/>
        </a:prstGeom>
        <a:ln>
          <a:noFill/>
        </a:ln>
      </xdr:spPr>
    </xdr:pic>
    <xdr:clientData/>
  </xdr:twoCellAnchor>
  <xdr:twoCellAnchor editAs="oneCell">
    <xdr:from>
      <xdr:col>1</xdr:col>
      <xdr:colOff>95400</xdr:colOff>
      <xdr:row>24</xdr:row>
      <xdr:rowOff>581040</xdr:rowOff>
    </xdr:from>
    <xdr:to>
      <xdr:col>1</xdr:col>
      <xdr:colOff>1522800</xdr:colOff>
      <xdr:row>24</xdr:row>
      <xdr:rowOff>855720</xdr:rowOff>
    </xdr:to>
    <xdr:pic>
      <xdr:nvPicPr>
        <xdr:cNvPr id="3" name="image9.png"/>
        <xdr:cNvPicPr/>
      </xdr:nvPicPr>
      <xdr:blipFill>
        <a:blip xmlns:r="http://schemas.openxmlformats.org/officeDocument/2006/relationships" r:embed="rId2"/>
        <a:stretch/>
      </xdr:blipFill>
      <xdr:spPr>
        <a:xfrm>
          <a:off x="2035800" y="15621480"/>
          <a:ext cx="1427400" cy="274680"/>
        </a:xfrm>
        <a:prstGeom prst="rect">
          <a:avLst/>
        </a:prstGeom>
        <a:ln>
          <a:noFill/>
        </a:ln>
      </xdr:spPr>
    </xdr:pic>
    <xdr:clientData/>
  </xdr:twoCellAnchor>
  <xdr:twoCellAnchor editAs="oneCell">
    <xdr:from>
      <xdr:col>1</xdr:col>
      <xdr:colOff>95400</xdr:colOff>
      <xdr:row>24</xdr:row>
      <xdr:rowOff>981000</xdr:rowOff>
    </xdr:from>
    <xdr:to>
      <xdr:col>1</xdr:col>
      <xdr:colOff>1522800</xdr:colOff>
      <xdr:row>24</xdr:row>
      <xdr:rowOff>1170000</xdr:rowOff>
    </xdr:to>
    <xdr:pic>
      <xdr:nvPicPr>
        <xdr:cNvPr id="4" name="image10.jpg"/>
        <xdr:cNvPicPr/>
      </xdr:nvPicPr>
      <xdr:blipFill>
        <a:blip xmlns:r="http://schemas.openxmlformats.org/officeDocument/2006/relationships" r:embed="rId3"/>
        <a:stretch/>
      </xdr:blipFill>
      <xdr:spPr>
        <a:xfrm>
          <a:off x="2035800" y="16021440"/>
          <a:ext cx="1427400" cy="189000"/>
        </a:xfrm>
        <a:prstGeom prst="rect">
          <a:avLst/>
        </a:prstGeom>
        <a:ln>
          <a:noFill/>
        </a:ln>
      </xdr:spPr>
    </xdr:pic>
    <xdr:clientData/>
  </xdr:twoCellAnchor>
  <xdr:twoCellAnchor editAs="oneCell">
    <xdr:from>
      <xdr:col>3</xdr:col>
      <xdr:colOff>9360</xdr:colOff>
      <xdr:row>1</xdr:row>
      <xdr:rowOff>171720</xdr:rowOff>
    </xdr:from>
    <xdr:to>
      <xdr:col>3</xdr:col>
      <xdr:colOff>1303200</xdr:colOff>
      <xdr:row>1</xdr:row>
      <xdr:rowOff>465480</xdr:rowOff>
    </xdr:to>
    <xdr:pic>
      <xdr:nvPicPr>
        <xdr:cNvPr id="5" name="image8.png"/>
        <xdr:cNvPicPr/>
      </xdr:nvPicPr>
      <xdr:blipFill>
        <a:blip xmlns:r="http://schemas.openxmlformats.org/officeDocument/2006/relationships" r:embed="rId4"/>
        <a:stretch/>
      </xdr:blipFill>
      <xdr:spPr>
        <a:xfrm>
          <a:off x="10701360" y="333360"/>
          <a:ext cx="1293840" cy="293760"/>
        </a:xfrm>
        <a:prstGeom prst="rect">
          <a:avLst/>
        </a:prstGeom>
        <a:ln>
          <a:noFill/>
        </a:ln>
      </xdr:spPr>
    </xdr:pic>
    <xdr:clientData/>
  </xdr:twoCellAnchor>
  <xdr:twoCellAnchor editAs="oneCell">
    <xdr:from>
      <xdr:col>1</xdr:col>
      <xdr:colOff>114480</xdr:colOff>
      <xdr:row>20</xdr:row>
      <xdr:rowOff>152640</xdr:rowOff>
    </xdr:from>
    <xdr:to>
      <xdr:col>1</xdr:col>
      <xdr:colOff>1541880</xdr:colOff>
      <xdr:row>20</xdr:row>
      <xdr:rowOff>627480</xdr:rowOff>
    </xdr:to>
    <xdr:pic>
      <xdr:nvPicPr>
        <xdr:cNvPr id="6" name="image12.jpg"/>
        <xdr:cNvPicPr/>
      </xdr:nvPicPr>
      <xdr:blipFill>
        <a:blip xmlns:r="http://schemas.openxmlformats.org/officeDocument/2006/relationships" r:embed="rId5"/>
        <a:stretch/>
      </xdr:blipFill>
      <xdr:spPr>
        <a:xfrm>
          <a:off x="2054880" y="13707000"/>
          <a:ext cx="1427400" cy="474840"/>
        </a:xfrm>
        <a:prstGeom prst="rect">
          <a:avLst/>
        </a:prstGeom>
        <a:ln>
          <a:noFill/>
        </a:ln>
      </xdr:spPr>
    </xdr:pic>
    <xdr:clientData/>
  </xdr:twoCellAnchor>
  <xdr:twoCellAnchor editAs="oneCell">
    <xdr:from>
      <xdr:col>1</xdr:col>
      <xdr:colOff>104760</xdr:colOff>
      <xdr:row>30</xdr:row>
      <xdr:rowOff>133200</xdr:rowOff>
    </xdr:from>
    <xdr:to>
      <xdr:col>1</xdr:col>
      <xdr:colOff>1532160</xdr:colOff>
      <xdr:row>31</xdr:row>
      <xdr:rowOff>179280</xdr:rowOff>
    </xdr:to>
    <xdr:pic>
      <xdr:nvPicPr>
        <xdr:cNvPr id="7" name="image2.png"/>
        <xdr:cNvPicPr/>
      </xdr:nvPicPr>
      <xdr:blipFill>
        <a:blip xmlns:r="http://schemas.openxmlformats.org/officeDocument/2006/relationships" r:embed="rId1"/>
        <a:stretch/>
      </xdr:blipFill>
      <xdr:spPr>
        <a:xfrm>
          <a:off x="2045160" y="19412280"/>
          <a:ext cx="1427400" cy="503280"/>
        </a:xfrm>
        <a:prstGeom prst="rect">
          <a:avLst/>
        </a:prstGeom>
        <a:ln>
          <a:noFill/>
        </a:ln>
      </xdr:spPr>
    </xdr:pic>
    <xdr:clientData/>
  </xdr:twoCellAnchor>
  <xdr:twoCellAnchor editAs="oneCell">
    <xdr:from>
      <xdr:col>1</xdr:col>
      <xdr:colOff>123840</xdr:colOff>
      <xdr:row>35</xdr:row>
      <xdr:rowOff>47520</xdr:rowOff>
    </xdr:from>
    <xdr:to>
      <xdr:col>1</xdr:col>
      <xdr:colOff>1551240</xdr:colOff>
      <xdr:row>36</xdr:row>
      <xdr:rowOff>17640</xdr:rowOff>
    </xdr:to>
    <xdr:pic>
      <xdr:nvPicPr>
        <xdr:cNvPr id="8" name="image2.png"/>
        <xdr:cNvPicPr/>
      </xdr:nvPicPr>
      <xdr:blipFill>
        <a:blip xmlns:r="http://schemas.openxmlformats.org/officeDocument/2006/relationships" r:embed="rId1"/>
        <a:stretch/>
      </xdr:blipFill>
      <xdr:spPr>
        <a:xfrm>
          <a:off x="2064240" y="22812840"/>
          <a:ext cx="1427400" cy="503280"/>
        </a:xfrm>
        <a:prstGeom prst="rect">
          <a:avLst/>
        </a:prstGeom>
        <a:ln>
          <a:noFill/>
        </a:ln>
      </xdr:spPr>
    </xdr:pic>
    <xdr:clientData/>
  </xdr:twoCellAnchor>
  <xdr:twoCellAnchor editAs="oneCell">
    <xdr:from>
      <xdr:col>1</xdr:col>
      <xdr:colOff>114480</xdr:colOff>
      <xdr:row>36</xdr:row>
      <xdr:rowOff>19440</xdr:rowOff>
    </xdr:from>
    <xdr:to>
      <xdr:col>1</xdr:col>
      <xdr:colOff>1541880</xdr:colOff>
      <xdr:row>36</xdr:row>
      <xdr:rowOff>522720</xdr:rowOff>
    </xdr:to>
    <xdr:pic>
      <xdr:nvPicPr>
        <xdr:cNvPr id="9" name="image2.png"/>
        <xdr:cNvPicPr/>
      </xdr:nvPicPr>
      <xdr:blipFill>
        <a:blip xmlns:r="http://schemas.openxmlformats.org/officeDocument/2006/relationships" r:embed="rId1"/>
        <a:stretch/>
      </xdr:blipFill>
      <xdr:spPr>
        <a:xfrm>
          <a:off x="2054880" y="23317920"/>
          <a:ext cx="1427400" cy="503280"/>
        </a:xfrm>
        <a:prstGeom prst="rect">
          <a:avLst/>
        </a:prstGeom>
        <a:ln>
          <a:noFill/>
        </a:ln>
      </xdr:spPr>
    </xdr:pic>
    <xdr:clientData/>
  </xdr:twoCellAnchor>
  <xdr:twoCellAnchor editAs="oneCell">
    <xdr:from>
      <xdr:col>1</xdr:col>
      <xdr:colOff>85680</xdr:colOff>
      <xdr:row>38</xdr:row>
      <xdr:rowOff>257040</xdr:rowOff>
    </xdr:from>
    <xdr:to>
      <xdr:col>1</xdr:col>
      <xdr:colOff>1513080</xdr:colOff>
      <xdr:row>38</xdr:row>
      <xdr:rowOff>636480</xdr:rowOff>
    </xdr:to>
    <xdr:pic>
      <xdr:nvPicPr>
        <xdr:cNvPr id="10" name="image11.png"/>
        <xdr:cNvPicPr/>
      </xdr:nvPicPr>
      <xdr:blipFill>
        <a:blip xmlns:r="http://schemas.openxmlformats.org/officeDocument/2006/relationships" r:embed="rId6"/>
        <a:stretch/>
      </xdr:blipFill>
      <xdr:spPr>
        <a:xfrm>
          <a:off x="2026080" y="24517800"/>
          <a:ext cx="1427400" cy="379440"/>
        </a:xfrm>
        <a:prstGeom prst="rect">
          <a:avLst/>
        </a:prstGeom>
        <a:ln>
          <a:noFill/>
        </a:ln>
      </xdr:spPr>
    </xdr:pic>
    <xdr:clientData/>
  </xdr:twoCellAnchor>
  <xdr:twoCellAnchor editAs="oneCell">
    <xdr:from>
      <xdr:col>1</xdr:col>
      <xdr:colOff>104760</xdr:colOff>
      <xdr:row>44</xdr:row>
      <xdr:rowOff>57600</xdr:rowOff>
    </xdr:from>
    <xdr:to>
      <xdr:col>1</xdr:col>
      <xdr:colOff>1532160</xdr:colOff>
      <xdr:row>44</xdr:row>
      <xdr:rowOff>437040</xdr:rowOff>
    </xdr:to>
    <xdr:pic>
      <xdr:nvPicPr>
        <xdr:cNvPr id="11" name="image11.png"/>
        <xdr:cNvPicPr/>
      </xdr:nvPicPr>
      <xdr:blipFill>
        <a:blip xmlns:r="http://schemas.openxmlformats.org/officeDocument/2006/relationships" r:embed="rId6"/>
        <a:stretch/>
      </xdr:blipFill>
      <xdr:spPr>
        <a:xfrm>
          <a:off x="2045160" y="26223120"/>
          <a:ext cx="1427400" cy="379440"/>
        </a:xfrm>
        <a:prstGeom prst="rect">
          <a:avLst/>
        </a:prstGeom>
        <a:ln>
          <a:noFill/>
        </a:ln>
      </xdr:spPr>
    </xdr:pic>
    <xdr:clientData/>
  </xdr:twoCellAnchor>
  <xdr:twoCellAnchor editAs="oneCell">
    <xdr:from>
      <xdr:col>1</xdr:col>
      <xdr:colOff>123840</xdr:colOff>
      <xdr:row>46</xdr:row>
      <xdr:rowOff>304920</xdr:rowOff>
    </xdr:from>
    <xdr:to>
      <xdr:col>1</xdr:col>
      <xdr:colOff>1551240</xdr:colOff>
      <xdr:row>46</xdr:row>
      <xdr:rowOff>808200</xdr:rowOff>
    </xdr:to>
    <xdr:pic>
      <xdr:nvPicPr>
        <xdr:cNvPr id="12" name="image2.png"/>
        <xdr:cNvPicPr/>
      </xdr:nvPicPr>
      <xdr:blipFill>
        <a:blip xmlns:r="http://schemas.openxmlformats.org/officeDocument/2006/relationships" r:embed="rId1"/>
        <a:stretch/>
      </xdr:blipFill>
      <xdr:spPr>
        <a:xfrm>
          <a:off x="2064240" y="27394560"/>
          <a:ext cx="1427400" cy="503280"/>
        </a:xfrm>
        <a:prstGeom prst="rect">
          <a:avLst/>
        </a:prstGeom>
        <a:ln>
          <a:noFill/>
        </a:ln>
      </xdr:spPr>
    </xdr:pic>
    <xdr:clientData/>
  </xdr:twoCellAnchor>
  <xdr:twoCellAnchor editAs="oneCell">
    <xdr:from>
      <xdr:col>1</xdr:col>
      <xdr:colOff>104760</xdr:colOff>
      <xdr:row>47</xdr:row>
      <xdr:rowOff>47880</xdr:rowOff>
    </xdr:from>
    <xdr:to>
      <xdr:col>1</xdr:col>
      <xdr:colOff>1532160</xdr:colOff>
      <xdr:row>47</xdr:row>
      <xdr:rowOff>551160</xdr:rowOff>
    </xdr:to>
    <xdr:pic>
      <xdr:nvPicPr>
        <xdr:cNvPr id="13" name="image2.png"/>
        <xdr:cNvPicPr/>
      </xdr:nvPicPr>
      <xdr:blipFill>
        <a:blip xmlns:r="http://schemas.openxmlformats.org/officeDocument/2006/relationships" r:embed="rId1"/>
        <a:stretch/>
      </xdr:blipFill>
      <xdr:spPr>
        <a:xfrm>
          <a:off x="2045160" y="28289880"/>
          <a:ext cx="1427400" cy="503280"/>
        </a:xfrm>
        <a:prstGeom prst="rect">
          <a:avLst/>
        </a:prstGeom>
        <a:ln>
          <a:noFill/>
        </a:ln>
      </xdr:spPr>
    </xdr:pic>
    <xdr:clientData/>
  </xdr:twoCellAnchor>
  <xdr:twoCellAnchor editAs="oneCell">
    <xdr:from>
      <xdr:col>1</xdr:col>
      <xdr:colOff>123840</xdr:colOff>
      <xdr:row>52</xdr:row>
      <xdr:rowOff>28800</xdr:rowOff>
    </xdr:from>
    <xdr:to>
      <xdr:col>1</xdr:col>
      <xdr:colOff>1551240</xdr:colOff>
      <xdr:row>52</xdr:row>
      <xdr:rowOff>532080</xdr:rowOff>
    </xdr:to>
    <xdr:pic>
      <xdr:nvPicPr>
        <xdr:cNvPr id="14" name="image2.png"/>
        <xdr:cNvPicPr/>
      </xdr:nvPicPr>
      <xdr:blipFill>
        <a:blip xmlns:r="http://schemas.openxmlformats.org/officeDocument/2006/relationships" r:embed="rId1"/>
        <a:stretch/>
      </xdr:blipFill>
      <xdr:spPr>
        <a:xfrm>
          <a:off x="2064240" y="30947400"/>
          <a:ext cx="1427400" cy="503280"/>
        </a:xfrm>
        <a:prstGeom prst="rect">
          <a:avLst/>
        </a:prstGeom>
        <a:ln>
          <a:noFill/>
        </a:ln>
      </xdr:spPr>
    </xdr:pic>
    <xdr:clientData/>
  </xdr:twoCellAnchor>
  <xdr:twoCellAnchor editAs="oneCell">
    <xdr:from>
      <xdr:col>1</xdr:col>
      <xdr:colOff>95400</xdr:colOff>
      <xdr:row>53</xdr:row>
      <xdr:rowOff>19080</xdr:rowOff>
    </xdr:from>
    <xdr:to>
      <xdr:col>1</xdr:col>
      <xdr:colOff>1522800</xdr:colOff>
      <xdr:row>53</xdr:row>
      <xdr:rowOff>522360</xdr:rowOff>
    </xdr:to>
    <xdr:pic>
      <xdr:nvPicPr>
        <xdr:cNvPr id="15" name="image2.png"/>
        <xdr:cNvPicPr/>
      </xdr:nvPicPr>
      <xdr:blipFill>
        <a:blip xmlns:r="http://schemas.openxmlformats.org/officeDocument/2006/relationships" r:embed="rId1"/>
        <a:stretch/>
      </xdr:blipFill>
      <xdr:spPr>
        <a:xfrm>
          <a:off x="2035800" y="31509360"/>
          <a:ext cx="1427400" cy="503280"/>
        </a:xfrm>
        <a:prstGeom prst="rect">
          <a:avLst/>
        </a:prstGeom>
        <a:ln>
          <a:noFill/>
        </a:ln>
      </xdr:spPr>
    </xdr:pic>
    <xdr:clientData/>
  </xdr:twoCellAnchor>
  <xdr:twoCellAnchor editAs="oneCell">
    <xdr:from>
      <xdr:col>1</xdr:col>
      <xdr:colOff>123840</xdr:colOff>
      <xdr:row>54</xdr:row>
      <xdr:rowOff>9360</xdr:rowOff>
    </xdr:from>
    <xdr:to>
      <xdr:col>1</xdr:col>
      <xdr:colOff>1551240</xdr:colOff>
      <xdr:row>54</xdr:row>
      <xdr:rowOff>512640</xdr:rowOff>
    </xdr:to>
    <xdr:pic>
      <xdr:nvPicPr>
        <xdr:cNvPr id="16" name="image2.png"/>
        <xdr:cNvPicPr/>
      </xdr:nvPicPr>
      <xdr:blipFill>
        <a:blip xmlns:r="http://schemas.openxmlformats.org/officeDocument/2006/relationships" r:embed="rId1"/>
        <a:stretch/>
      </xdr:blipFill>
      <xdr:spPr>
        <a:xfrm>
          <a:off x="2064240" y="32061600"/>
          <a:ext cx="1427400" cy="503280"/>
        </a:xfrm>
        <a:prstGeom prst="rect">
          <a:avLst/>
        </a:prstGeom>
        <a:ln>
          <a:noFill/>
        </a:ln>
      </xdr:spPr>
    </xdr:pic>
    <xdr:clientData/>
  </xdr:twoCellAnchor>
  <xdr:twoCellAnchor editAs="oneCell">
    <xdr:from>
      <xdr:col>1</xdr:col>
      <xdr:colOff>104760</xdr:colOff>
      <xdr:row>58</xdr:row>
      <xdr:rowOff>124200</xdr:rowOff>
    </xdr:from>
    <xdr:to>
      <xdr:col>1</xdr:col>
      <xdr:colOff>1532160</xdr:colOff>
      <xdr:row>58</xdr:row>
      <xdr:rowOff>370440</xdr:rowOff>
    </xdr:to>
    <xdr:pic>
      <xdr:nvPicPr>
        <xdr:cNvPr id="17" name="image13.png"/>
        <xdr:cNvPicPr/>
      </xdr:nvPicPr>
      <xdr:blipFill>
        <a:blip xmlns:r="http://schemas.openxmlformats.org/officeDocument/2006/relationships" r:embed="rId7"/>
        <a:stretch/>
      </xdr:blipFill>
      <xdr:spPr>
        <a:xfrm>
          <a:off x="2045160" y="34185960"/>
          <a:ext cx="1427400" cy="246240"/>
        </a:xfrm>
        <a:prstGeom prst="rect">
          <a:avLst/>
        </a:prstGeom>
        <a:ln>
          <a:noFill/>
        </a:ln>
      </xdr:spPr>
    </xdr:pic>
    <xdr:clientData/>
  </xdr:twoCellAnchor>
  <xdr:twoCellAnchor editAs="oneCell">
    <xdr:from>
      <xdr:col>1</xdr:col>
      <xdr:colOff>123840</xdr:colOff>
      <xdr:row>64</xdr:row>
      <xdr:rowOff>19080</xdr:rowOff>
    </xdr:from>
    <xdr:to>
      <xdr:col>1</xdr:col>
      <xdr:colOff>1551240</xdr:colOff>
      <xdr:row>64</xdr:row>
      <xdr:rowOff>265320</xdr:rowOff>
    </xdr:to>
    <xdr:pic>
      <xdr:nvPicPr>
        <xdr:cNvPr id="18" name="image13.png"/>
        <xdr:cNvPicPr/>
      </xdr:nvPicPr>
      <xdr:blipFill>
        <a:blip xmlns:r="http://schemas.openxmlformats.org/officeDocument/2006/relationships" r:embed="rId7"/>
        <a:stretch/>
      </xdr:blipFill>
      <xdr:spPr>
        <a:xfrm>
          <a:off x="2064240" y="35376480"/>
          <a:ext cx="1427400" cy="246240"/>
        </a:xfrm>
        <a:prstGeom prst="rect">
          <a:avLst/>
        </a:prstGeom>
        <a:ln>
          <a:noFill/>
        </a:ln>
      </xdr:spPr>
    </xdr:pic>
    <xdr:clientData/>
  </xdr:twoCellAnchor>
  <xdr:twoCellAnchor editAs="oneCell">
    <xdr:from>
      <xdr:col>1</xdr:col>
      <xdr:colOff>104760</xdr:colOff>
      <xdr:row>65</xdr:row>
      <xdr:rowOff>181440</xdr:rowOff>
    </xdr:from>
    <xdr:to>
      <xdr:col>1</xdr:col>
      <xdr:colOff>1532160</xdr:colOff>
      <xdr:row>65</xdr:row>
      <xdr:rowOff>427680</xdr:rowOff>
    </xdr:to>
    <xdr:pic>
      <xdr:nvPicPr>
        <xdr:cNvPr id="19" name="image13.png"/>
        <xdr:cNvPicPr/>
      </xdr:nvPicPr>
      <xdr:blipFill>
        <a:blip xmlns:r="http://schemas.openxmlformats.org/officeDocument/2006/relationships" r:embed="rId7"/>
        <a:stretch/>
      </xdr:blipFill>
      <xdr:spPr>
        <a:xfrm>
          <a:off x="2045160" y="35862480"/>
          <a:ext cx="1427400" cy="246240"/>
        </a:xfrm>
        <a:prstGeom prst="rect">
          <a:avLst/>
        </a:prstGeom>
        <a:ln>
          <a:noFill/>
        </a:ln>
      </xdr:spPr>
    </xdr:pic>
    <xdr:clientData/>
  </xdr:twoCellAnchor>
  <xdr:twoCellAnchor editAs="oneCell">
    <xdr:from>
      <xdr:col>1</xdr:col>
      <xdr:colOff>95400</xdr:colOff>
      <xdr:row>66</xdr:row>
      <xdr:rowOff>86040</xdr:rowOff>
    </xdr:from>
    <xdr:to>
      <xdr:col>1</xdr:col>
      <xdr:colOff>1522800</xdr:colOff>
      <xdr:row>66</xdr:row>
      <xdr:rowOff>332280</xdr:rowOff>
    </xdr:to>
    <xdr:pic>
      <xdr:nvPicPr>
        <xdr:cNvPr id="20" name="image13.png"/>
        <xdr:cNvPicPr/>
      </xdr:nvPicPr>
      <xdr:blipFill>
        <a:blip xmlns:r="http://schemas.openxmlformats.org/officeDocument/2006/relationships" r:embed="rId7"/>
        <a:stretch/>
      </xdr:blipFill>
      <xdr:spPr>
        <a:xfrm>
          <a:off x="2035800" y="36414720"/>
          <a:ext cx="1427400" cy="246240"/>
        </a:xfrm>
        <a:prstGeom prst="rect">
          <a:avLst/>
        </a:prstGeom>
        <a:ln>
          <a:noFill/>
        </a:ln>
      </xdr:spPr>
    </xdr:pic>
    <xdr:clientData/>
  </xdr:twoCellAnchor>
  <xdr:twoCellAnchor editAs="oneCell">
    <xdr:from>
      <xdr:col>1</xdr:col>
      <xdr:colOff>95400</xdr:colOff>
      <xdr:row>72</xdr:row>
      <xdr:rowOff>114840</xdr:rowOff>
    </xdr:from>
    <xdr:to>
      <xdr:col>1</xdr:col>
      <xdr:colOff>1522800</xdr:colOff>
      <xdr:row>72</xdr:row>
      <xdr:rowOff>361080</xdr:rowOff>
    </xdr:to>
    <xdr:pic>
      <xdr:nvPicPr>
        <xdr:cNvPr id="21" name="image13.png"/>
        <xdr:cNvPicPr/>
      </xdr:nvPicPr>
      <xdr:blipFill>
        <a:blip xmlns:r="http://schemas.openxmlformats.org/officeDocument/2006/relationships" r:embed="rId7"/>
        <a:stretch/>
      </xdr:blipFill>
      <xdr:spPr>
        <a:xfrm>
          <a:off x="2035800" y="37710360"/>
          <a:ext cx="1427400" cy="246240"/>
        </a:xfrm>
        <a:prstGeom prst="rect">
          <a:avLst/>
        </a:prstGeom>
        <a:ln>
          <a:noFill/>
        </a:ln>
      </xdr:spPr>
    </xdr:pic>
    <xdr:clientData/>
  </xdr:twoCellAnchor>
  <xdr:twoCellAnchor editAs="oneCell">
    <xdr:from>
      <xdr:col>1</xdr:col>
      <xdr:colOff>104760</xdr:colOff>
      <xdr:row>88</xdr:row>
      <xdr:rowOff>285840</xdr:rowOff>
    </xdr:from>
    <xdr:to>
      <xdr:col>1</xdr:col>
      <xdr:colOff>1532160</xdr:colOff>
      <xdr:row>88</xdr:row>
      <xdr:rowOff>789120</xdr:rowOff>
    </xdr:to>
    <xdr:pic>
      <xdr:nvPicPr>
        <xdr:cNvPr id="22" name="image2.png"/>
        <xdr:cNvPicPr/>
      </xdr:nvPicPr>
      <xdr:blipFill>
        <a:blip xmlns:r="http://schemas.openxmlformats.org/officeDocument/2006/relationships" r:embed="rId1"/>
        <a:stretch/>
      </xdr:blipFill>
      <xdr:spPr>
        <a:xfrm>
          <a:off x="2045160" y="46806480"/>
          <a:ext cx="1427400" cy="503280"/>
        </a:xfrm>
        <a:prstGeom prst="rect">
          <a:avLst/>
        </a:prstGeom>
        <a:ln>
          <a:noFill/>
        </a:ln>
      </xdr:spPr>
    </xdr:pic>
    <xdr:clientData/>
  </xdr:twoCellAnchor>
  <xdr:twoCellAnchor editAs="oneCell">
    <xdr:from>
      <xdr:col>1</xdr:col>
      <xdr:colOff>123840</xdr:colOff>
      <xdr:row>89</xdr:row>
      <xdr:rowOff>38160</xdr:rowOff>
    </xdr:from>
    <xdr:to>
      <xdr:col>1</xdr:col>
      <xdr:colOff>1551240</xdr:colOff>
      <xdr:row>89</xdr:row>
      <xdr:rowOff>541440</xdr:rowOff>
    </xdr:to>
    <xdr:pic>
      <xdr:nvPicPr>
        <xdr:cNvPr id="23" name="image2.png"/>
        <xdr:cNvPicPr/>
      </xdr:nvPicPr>
      <xdr:blipFill>
        <a:blip xmlns:r="http://schemas.openxmlformats.org/officeDocument/2006/relationships" r:embed="rId1"/>
        <a:stretch/>
      </xdr:blipFill>
      <xdr:spPr>
        <a:xfrm>
          <a:off x="2064240" y="47768400"/>
          <a:ext cx="1427400" cy="503280"/>
        </a:xfrm>
        <a:prstGeom prst="rect">
          <a:avLst/>
        </a:prstGeom>
        <a:ln>
          <a:noFill/>
        </a:ln>
      </xdr:spPr>
    </xdr:pic>
    <xdr:clientData/>
  </xdr:twoCellAnchor>
  <xdr:twoCellAnchor editAs="oneCell">
    <xdr:from>
      <xdr:col>1</xdr:col>
      <xdr:colOff>114480</xdr:colOff>
      <xdr:row>92</xdr:row>
      <xdr:rowOff>47520</xdr:rowOff>
    </xdr:from>
    <xdr:to>
      <xdr:col>1</xdr:col>
      <xdr:colOff>1541880</xdr:colOff>
      <xdr:row>92</xdr:row>
      <xdr:rowOff>398520</xdr:rowOff>
    </xdr:to>
    <xdr:pic>
      <xdr:nvPicPr>
        <xdr:cNvPr id="24" name="image18.png"/>
        <xdr:cNvPicPr/>
      </xdr:nvPicPr>
      <xdr:blipFill>
        <a:blip xmlns:r="http://schemas.openxmlformats.org/officeDocument/2006/relationships" r:embed="rId8"/>
        <a:stretch/>
      </xdr:blipFill>
      <xdr:spPr>
        <a:xfrm>
          <a:off x="2054880" y="49368600"/>
          <a:ext cx="1427400" cy="351000"/>
        </a:xfrm>
        <a:prstGeom prst="rect">
          <a:avLst/>
        </a:prstGeom>
        <a:ln>
          <a:noFill/>
        </a:ln>
      </xdr:spPr>
    </xdr:pic>
    <xdr:clientData/>
  </xdr:twoCellAnchor>
  <xdr:twoCellAnchor editAs="oneCell">
    <xdr:from>
      <xdr:col>1</xdr:col>
      <xdr:colOff>104760</xdr:colOff>
      <xdr:row>93</xdr:row>
      <xdr:rowOff>47520</xdr:rowOff>
    </xdr:from>
    <xdr:to>
      <xdr:col>1</xdr:col>
      <xdr:colOff>1532160</xdr:colOff>
      <xdr:row>93</xdr:row>
      <xdr:rowOff>398520</xdr:rowOff>
    </xdr:to>
    <xdr:pic>
      <xdr:nvPicPr>
        <xdr:cNvPr id="25" name="image18.png"/>
        <xdr:cNvPicPr/>
      </xdr:nvPicPr>
      <xdr:blipFill>
        <a:blip xmlns:r="http://schemas.openxmlformats.org/officeDocument/2006/relationships" r:embed="rId8"/>
        <a:stretch/>
      </xdr:blipFill>
      <xdr:spPr>
        <a:xfrm>
          <a:off x="2045160" y="49873320"/>
          <a:ext cx="1427400" cy="351000"/>
        </a:xfrm>
        <a:prstGeom prst="rect">
          <a:avLst/>
        </a:prstGeom>
        <a:ln>
          <a:noFill/>
        </a:ln>
      </xdr:spPr>
    </xdr:pic>
    <xdr:clientData/>
  </xdr:twoCellAnchor>
  <xdr:twoCellAnchor editAs="oneCell">
    <xdr:from>
      <xdr:col>1</xdr:col>
      <xdr:colOff>123840</xdr:colOff>
      <xdr:row>94</xdr:row>
      <xdr:rowOff>0</xdr:rowOff>
    </xdr:from>
    <xdr:to>
      <xdr:col>1</xdr:col>
      <xdr:colOff>1551240</xdr:colOff>
      <xdr:row>94</xdr:row>
      <xdr:rowOff>351000</xdr:rowOff>
    </xdr:to>
    <xdr:pic>
      <xdr:nvPicPr>
        <xdr:cNvPr id="26" name="image18.png"/>
        <xdr:cNvPicPr/>
      </xdr:nvPicPr>
      <xdr:blipFill>
        <a:blip xmlns:r="http://schemas.openxmlformats.org/officeDocument/2006/relationships" r:embed="rId8"/>
        <a:stretch/>
      </xdr:blipFill>
      <xdr:spPr>
        <a:xfrm>
          <a:off x="2064240" y="50302080"/>
          <a:ext cx="1427400" cy="351000"/>
        </a:xfrm>
        <a:prstGeom prst="rect">
          <a:avLst/>
        </a:prstGeom>
        <a:ln>
          <a:noFill/>
        </a:ln>
      </xdr:spPr>
    </xdr:pic>
    <xdr:clientData/>
  </xdr:twoCellAnchor>
  <xdr:twoCellAnchor editAs="oneCell">
    <xdr:from>
      <xdr:col>1</xdr:col>
      <xdr:colOff>533520</xdr:colOff>
      <xdr:row>94</xdr:row>
      <xdr:rowOff>285840</xdr:rowOff>
    </xdr:from>
    <xdr:to>
      <xdr:col>1</xdr:col>
      <xdr:colOff>1160640</xdr:colOff>
      <xdr:row>94</xdr:row>
      <xdr:rowOff>579600</xdr:rowOff>
    </xdr:to>
    <xdr:pic>
      <xdr:nvPicPr>
        <xdr:cNvPr id="27" name="image20.png"/>
        <xdr:cNvPicPr/>
      </xdr:nvPicPr>
      <xdr:blipFill>
        <a:blip xmlns:r="http://schemas.openxmlformats.org/officeDocument/2006/relationships" r:embed="rId9"/>
        <a:stretch/>
      </xdr:blipFill>
      <xdr:spPr>
        <a:xfrm>
          <a:off x="2473920" y="50587920"/>
          <a:ext cx="627120" cy="293760"/>
        </a:xfrm>
        <a:prstGeom prst="rect">
          <a:avLst/>
        </a:prstGeom>
        <a:ln>
          <a:noFill/>
        </a:ln>
      </xdr:spPr>
    </xdr:pic>
    <xdr:clientData/>
  </xdr:twoCellAnchor>
  <xdr:twoCellAnchor editAs="oneCell">
    <xdr:from>
      <xdr:col>1</xdr:col>
      <xdr:colOff>95400</xdr:colOff>
      <xdr:row>95</xdr:row>
      <xdr:rowOff>57240</xdr:rowOff>
    </xdr:from>
    <xdr:to>
      <xdr:col>1</xdr:col>
      <xdr:colOff>1522800</xdr:colOff>
      <xdr:row>95</xdr:row>
      <xdr:rowOff>408240</xdr:rowOff>
    </xdr:to>
    <xdr:pic>
      <xdr:nvPicPr>
        <xdr:cNvPr id="28" name="image18.png"/>
        <xdr:cNvPicPr/>
      </xdr:nvPicPr>
      <xdr:blipFill>
        <a:blip xmlns:r="http://schemas.openxmlformats.org/officeDocument/2006/relationships" r:embed="rId8"/>
        <a:stretch/>
      </xdr:blipFill>
      <xdr:spPr>
        <a:xfrm>
          <a:off x="2035800" y="51006960"/>
          <a:ext cx="1427400" cy="351000"/>
        </a:xfrm>
        <a:prstGeom prst="rect">
          <a:avLst/>
        </a:prstGeom>
        <a:ln>
          <a:noFill/>
        </a:ln>
      </xdr:spPr>
    </xdr:pic>
    <xdr:clientData/>
  </xdr:twoCellAnchor>
  <xdr:twoCellAnchor editAs="oneCell">
    <xdr:from>
      <xdr:col>1</xdr:col>
      <xdr:colOff>361800</xdr:colOff>
      <xdr:row>75</xdr:row>
      <xdr:rowOff>57600</xdr:rowOff>
    </xdr:from>
    <xdr:to>
      <xdr:col>1</xdr:col>
      <xdr:colOff>1312920</xdr:colOff>
      <xdr:row>76</xdr:row>
      <xdr:rowOff>113400</xdr:rowOff>
    </xdr:to>
    <xdr:pic>
      <xdr:nvPicPr>
        <xdr:cNvPr id="29" name="image20.png"/>
        <xdr:cNvPicPr/>
      </xdr:nvPicPr>
      <xdr:blipFill>
        <a:blip xmlns:r="http://schemas.openxmlformats.org/officeDocument/2006/relationships" r:embed="rId10"/>
        <a:stretch/>
      </xdr:blipFill>
      <xdr:spPr>
        <a:xfrm>
          <a:off x="2302200" y="39624840"/>
          <a:ext cx="951120" cy="455760"/>
        </a:xfrm>
        <a:prstGeom prst="rect">
          <a:avLst/>
        </a:prstGeom>
        <a:ln>
          <a:noFill/>
        </a:ln>
      </xdr:spPr>
    </xdr:pic>
    <xdr:clientData/>
  </xdr:twoCellAnchor>
  <xdr:twoCellAnchor editAs="oneCell">
    <xdr:from>
      <xdr:col>1</xdr:col>
      <xdr:colOff>95400</xdr:colOff>
      <xdr:row>76</xdr:row>
      <xdr:rowOff>28800</xdr:rowOff>
    </xdr:from>
    <xdr:to>
      <xdr:col>1</xdr:col>
      <xdr:colOff>1522800</xdr:colOff>
      <xdr:row>76</xdr:row>
      <xdr:rowOff>322560</xdr:rowOff>
    </xdr:to>
    <xdr:pic>
      <xdr:nvPicPr>
        <xdr:cNvPr id="30" name="image21.png"/>
        <xdr:cNvPicPr/>
      </xdr:nvPicPr>
      <xdr:blipFill>
        <a:blip xmlns:r="http://schemas.openxmlformats.org/officeDocument/2006/relationships" r:embed="rId11"/>
        <a:stretch/>
      </xdr:blipFill>
      <xdr:spPr>
        <a:xfrm>
          <a:off x="2035800" y="39996000"/>
          <a:ext cx="1427400" cy="293760"/>
        </a:xfrm>
        <a:prstGeom prst="rect">
          <a:avLst/>
        </a:prstGeom>
        <a:ln>
          <a:noFill/>
        </a:ln>
      </xdr:spPr>
    </xdr:pic>
    <xdr:clientData/>
  </xdr:twoCellAnchor>
  <xdr:twoCellAnchor editAs="oneCell">
    <xdr:from>
      <xdr:col>1</xdr:col>
      <xdr:colOff>104760</xdr:colOff>
      <xdr:row>77</xdr:row>
      <xdr:rowOff>9360</xdr:rowOff>
    </xdr:from>
    <xdr:to>
      <xdr:col>1</xdr:col>
      <xdr:colOff>1532160</xdr:colOff>
      <xdr:row>77</xdr:row>
      <xdr:rowOff>303120</xdr:rowOff>
    </xdr:to>
    <xdr:pic>
      <xdr:nvPicPr>
        <xdr:cNvPr id="31" name="image21.png"/>
        <xdr:cNvPicPr/>
      </xdr:nvPicPr>
      <xdr:blipFill>
        <a:blip xmlns:r="http://schemas.openxmlformats.org/officeDocument/2006/relationships" r:embed="rId11"/>
        <a:stretch/>
      </xdr:blipFill>
      <xdr:spPr>
        <a:xfrm>
          <a:off x="2045160" y="40376880"/>
          <a:ext cx="1427400" cy="293760"/>
        </a:xfrm>
        <a:prstGeom prst="rect">
          <a:avLst/>
        </a:prstGeom>
        <a:ln>
          <a:noFill/>
        </a:ln>
      </xdr:spPr>
    </xdr:pic>
    <xdr:clientData/>
  </xdr:twoCellAnchor>
  <xdr:twoCellAnchor editAs="oneCell">
    <xdr:from>
      <xdr:col>1</xdr:col>
      <xdr:colOff>504720</xdr:colOff>
      <xdr:row>77</xdr:row>
      <xdr:rowOff>209520</xdr:rowOff>
    </xdr:from>
    <xdr:to>
      <xdr:col>1</xdr:col>
      <xdr:colOff>1170000</xdr:colOff>
      <xdr:row>77</xdr:row>
      <xdr:rowOff>522360</xdr:rowOff>
    </xdr:to>
    <xdr:pic>
      <xdr:nvPicPr>
        <xdr:cNvPr id="32" name="image20.png"/>
        <xdr:cNvPicPr/>
      </xdr:nvPicPr>
      <xdr:blipFill>
        <a:blip xmlns:r="http://schemas.openxmlformats.org/officeDocument/2006/relationships" r:embed="rId12"/>
        <a:stretch/>
      </xdr:blipFill>
      <xdr:spPr>
        <a:xfrm>
          <a:off x="2445120" y="40577040"/>
          <a:ext cx="665280" cy="312840"/>
        </a:xfrm>
        <a:prstGeom prst="rect">
          <a:avLst/>
        </a:prstGeom>
        <a:ln>
          <a:noFill/>
        </a:ln>
      </xdr:spPr>
    </xdr:pic>
    <xdr:clientData/>
  </xdr:twoCellAnchor>
  <xdr:twoCellAnchor editAs="oneCell">
    <xdr:from>
      <xdr:col>1</xdr:col>
      <xdr:colOff>114480</xdr:colOff>
      <xdr:row>79</xdr:row>
      <xdr:rowOff>28800</xdr:rowOff>
    </xdr:from>
    <xdr:to>
      <xdr:col>1</xdr:col>
      <xdr:colOff>1541880</xdr:colOff>
      <xdr:row>79</xdr:row>
      <xdr:rowOff>532080</xdr:rowOff>
    </xdr:to>
    <xdr:pic>
      <xdr:nvPicPr>
        <xdr:cNvPr id="33" name="image2.png"/>
        <xdr:cNvPicPr/>
      </xdr:nvPicPr>
      <xdr:blipFill>
        <a:blip xmlns:r="http://schemas.openxmlformats.org/officeDocument/2006/relationships" r:embed="rId1"/>
        <a:stretch/>
      </xdr:blipFill>
      <xdr:spPr>
        <a:xfrm>
          <a:off x="2054880" y="41339160"/>
          <a:ext cx="1427400" cy="503280"/>
        </a:xfrm>
        <a:prstGeom prst="rect">
          <a:avLst/>
        </a:prstGeom>
        <a:ln>
          <a:noFill/>
        </a:ln>
      </xdr:spPr>
    </xdr:pic>
    <xdr:clientData/>
  </xdr:twoCellAnchor>
  <xdr:twoCellAnchor editAs="oneCell">
    <xdr:from>
      <xdr:col>1</xdr:col>
      <xdr:colOff>114480</xdr:colOff>
      <xdr:row>78</xdr:row>
      <xdr:rowOff>47520</xdr:rowOff>
    </xdr:from>
    <xdr:to>
      <xdr:col>1</xdr:col>
      <xdr:colOff>1541880</xdr:colOff>
      <xdr:row>78</xdr:row>
      <xdr:rowOff>284040</xdr:rowOff>
    </xdr:to>
    <xdr:pic>
      <xdr:nvPicPr>
        <xdr:cNvPr id="34" name="image23.png"/>
        <xdr:cNvPicPr/>
      </xdr:nvPicPr>
      <xdr:blipFill>
        <a:blip xmlns:r="http://schemas.openxmlformats.org/officeDocument/2006/relationships" r:embed="rId13"/>
        <a:stretch/>
      </xdr:blipFill>
      <xdr:spPr>
        <a:xfrm>
          <a:off x="2054880" y="40957920"/>
          <a:ext cx="1427400" cy="236520"/>
        </a:xfrm>
        <a:prstGeom prst="rect">
          <a:avLst/>
        </a:prstGeom>
        <a:ln>
          <a:noFill/>
        </a:ln>
      </xdr:spPr>
    </xdr:pic>
    <xdr:clientData/>
  </xdr:twoCellAnchor>
  <xdr:twoCellAnchor editAs="oneCell">
    <xdr:from>
      <xdr:col>1</xdr:col>
      <xdr:colOff>114480</xdr:colOff>
      <xdr:row>98</xdr:row>
      <xdr:rowOff>95400</xdr:rowOff>
    </xdr:from>
    <xdr:to>
      <xdr:col>1</xdr:col>
      <xdr:colOff>1541880</xdr:colOff>
      <xdr:row>98</xdr:row>
      <xdr:rowOff>1522800</xdr:rowOff>
    </xdr:to>
    <xdr:pic>
      <xdr:nvPicPr>
        <xdr:cNvPr id="35" name="image22.jpg"/>
        <xdr:cNvPicPr/>
      </xdr:nvPicPr>
      <xdr:blipFill>
        <a:blip xmlns:r="http://schemas.openxmlformats.org/officeDocument/2006/relationships" r:embed="rId14"/>
        <a:stretch/>
      </xdr:blipFill>
      <xdr:spPr>
        <a:xfrm>
          <a:off x="2054880" y="52331040"/>
          <a:ext cx="1427400" cy="1427400"/>
        </a:xfrm>
        <a:prstGeom prst="rect">
          <a:avLst/>
        </a:prstGeom>
        <a:ln>
          <a:noFill/>
        </a:ln>
      </xdr:spPr>
    </xdr:pic>
    <xdr:clientData/>
  </xdr:twoCellAnchor>
  <xdr:twoCellAnchor editAs="oneCell">
    <xdr:from>
      <xdr:col>1</xdr:col>
      <xdr:colOff>95400</xdr:colOff>
      <xdr:row>99</xdr:row>
      <xdr:rowOff>85680</xdr:rowOff>
    </xdr:from>
    <xdr:to>
      <xdr:col>1</xdr:col>
      <xdr:colOff>1522800</xdr:colOff>
      <xdr:row>99</xdr:row>
      <xdr:rowOff>588960</xdr:rowOff>
    </xdr:to>
    <xdr:pic>
      <xdr:nvPicPr>
        <xdr:cNvPr id="36" name="image2.png"/>
        <xdr:cNvPicPr/>
      </xdr:nvPicPr>
      <xdr:blipFill>
        <a:blip xmlns:r="http://schemas.openxmlformats.org/officeDocument/2006/relationships" r:embed="rId1"/>
        <a:stretch/>
      </xdr:blipFill>
      <xdr:spPr>
        <a:xfrm>
          <a:off x="2035800" y="53959680"/>
          <a:ext cx="1427400" cy="503280"/>
        </a:xfrm>
        <a:prstGeom prst="rect">
          <a:avLst/>
        </a:prstGeom>
        <a:ln>
          <a:noFill/>
        </a:ln>
      </xdr:spPr>
    </xdr:pic>
    <xdr:clientData/>
  </xdr:twoCellAnchor>
  <xdr:twoCellAnchor editAs="oneCell">
    <xdr:from>
      <xdr:col>1</xdr:col>
      <xdr:colOff>104760</xdr:colOff>
      <xdr:row>82</xdr:row>
      <xdr:rowOff>38520</xdr:rowOff>
    </xdr:from>
    <xdr:to>
      <xdr:col>1</xdr:col>
      <xdr:colOff>1532160</xdr:colOff>
      <xdr:row>82</xdr:row>
      <xdr:rowOff>541800</xdr:rowOff>
    </xdr:to>
    <xdr:pic>
      <xdr:nvPicPr>
        <xdr:cNvPr id="37" name="image2.png"/>
        <xdr:cNvPicPr/>
      </xdr:nvPicPr>
      <xdr:blipFill>
        <a:blip xmlns:r="http://schemas.openxmlformats.org/officeDocument/2006/relationships" r:embed="rId1"/>
        <a:stretch/>
      </xdr:blipFill>
      <xdr:spPr>
        <a:xfrm>
          <a:off x="2045160" y="43072920"/>
          <a:ext cx="1427400" cy="503280"/>
        </a:xfrm>
        <a:prstGeom prst="rect">
          <a:avLst/>
        </a:prstGeom>
        <a:ln>
          <a:noFill/>
        </a:ln>
      </xdr:spPr>
    </xdr:pic>
    <xdr:clientData/>
  </xdr:twoCellAnchor>
  <xdr:twoCellAnchor editAs="oneCell">
    <xdr:from>
      <xdr:col>1</xdr:col>
      <xdr:colOff>95400</xdr:colOff>
      <xdr:row>83</xdr:row>
      <xdr:rowOff>66960</xdr:rowOff>
    </xdr:from>
    <xdr:to>
      <xdr:col>1</xdr:col>
      <xdr:colOff>1522800</xdr:colOff>
      <xdr:row>83</xdr:row>
      <xdr:rowOff>570240</xdr:rowOff>
    </xdr:to>
    <xdr:pic>
      <xdr:nvPicPr>
        <xdr:cNvPr id="38" name="image2.png"/>
        <xdr:cNvPicPr/>
      </xdr:nvPicPr>
      <xdr:blipFill>
        <a:blip xmlns:r="http://schemas.openxmlformats.org/officeDocument/2006/relationships" r:embed="rId1"/>
        <a:stretch/>
      </xdr:blipFill>
      <xdr:spPr>
        <a:xfrm>
          <a:off x="2035800" y="43710840"/>
          <a:ext cx="1427400" cy="503280"/>
        </a:xfrm>
        <a:prstGeom prst="rect">
          <a:avLst/>
        </a:prstGeom>
        <a:ln>
          <a:noFill/>
        </a:ln>
      </xdr:spPr>
    </xdr:pic>
    <xdr:clientData/>
  </xdr:twoCellAnchor>
  <xdr:twoCellAnchor editAs="oneCell">
    <xdr:from>
      <xdr:col>1</xdr:col>
      <xdr:colOff>123840</xdr:colOff>
      <xdr:row>100</xdr:row>
      <xdr:rowOff>28440</xdr:rowOff>
    </xdr:from>
    <xdr:to>
      <xdr:col>1</xdr:col>
      <xdr:colOff>1551240</xdr:colOff>
      <xdr:row>100</xdr:row>
      <xdr:rowOff>531720</xdr:rowOff>
    </xdr:to>
    <xdr:pic>
      <xdr:nvPicPr>
        <xdr:cNvPr id="39" name="image2.png"/>
        <xdr:cNvPicPr/>
      </xdr:nvPicPr>
      <xdr:blipFill>
        <a:blip xmlns:r="http://schemas.openxmlformats.org/officeDocument/2006/relationships" r:embed="rId1"/>
        <a:stretch/>
      </xdr:blipFill>
      <xdr:spPr>
        <a:xfrm>
          <a:off x="2064240" y="54635760"/>
          <a:ext cx="1427400" cy="503280"/>
        </a:xfrm>
        <a:prstGeom prst="rect">
          <a:avLst/>
        </a:prstGeom>
        <a:ln>
          <a:noFill/>
        </a:ln>
      </xdr:spPr>
    </xdr:pic>
    <xdr:clientData/>
  </xdr:twoCellAnchor>
  <xdr:twoCellAnchor editAs="oneCell">
    <xdr:from>
      <xdr:col>1</xdr:col>
      <xdr:colOff>95400</xdr:colOff>
      <xdr:row>101</xdr:row>
      <xdr:rowOff>19080</xdr:rowOff>
    </xdr:from>
    <xdr:to>
      <xdr:col>1</xdr:col>
      <xdr:colOff>1522800</xdr:colOff>
      <xdr:row>101</xdr:row>
      <xdr:rowOff>522360</xdr:rowOff>
    </xdr:to>
    <xdr:pic>
      <xdr:nvPicPr>
        <xdr:cNvPr id="40" name="image2.png"/>
        <xdr:cNvPicPr/>
      </xdr:nvPicPr>
      <xdr:blipFill>
        <a:blip xmlns:r="http://schemas.openxmlformats.org/officeDocument/2006/relationships" r:embed="rId1"/>
        <a:stretch/>
      </xdr:blipFill>
      <xdr:spPr>
        <a:xfrm>
          <a:off x="2035800" y="55188360"/>
          <a:ext cx="1427400" cy="503280"/>
        </a:xfrm>
        <a:prstGeom prst="rect">
          <a:avLst/>
        </a:prstGeom>
        <a:ln>
          <a:noFill/>
        </a:ln>
      </xdr:spPr>
    </xdr:pic>
    <xdr:clientData/>
  </xdr:twoCellAnchor>
  <xdr:twoCellAnchor editAs="oneCell">
    <xdr:from>
      <xdr:col>1</xdr:col>
      <xdr:colOff>114480</xdr:colOff>
      <xdr:row>104</xdr:row>
      <xdr:rowOff>28440</xdr:rowOff>
    </xdr:from>
    <xdr:to>
      <xdr:col>1</xdr:col>
      <xdr:colOff>1541880</xdr:colOff>
      <xdr:row>104</xdr:row>
      <xdr:rowOff>531720</xdr:rowOff>
    </xdr:to>
    <xdr:pic>
      <xdr:nvPicPr>
        <xdr:cNvPr id="41" name="image2.png"/>
        <xdr:cNvPicPr/>
      </xdr:nvPicPr>
      <xdr:blipFill>
        <a:blip xmlns:r="http://schemas.openxmlformats.org/officeDocument/2006/relationships" r:embed="rId1"/>
        <a:stretch/>
      </xdr:blipFill>
      <xdr:spPr>
        <a:xfrm>
          <a:off x="2054880" y="56769480"/>
          <a:ext cx="1427400" cy="503280"/>
        </a:xfrm>
        <a:prstGeom prst="rect">
          <a:avLst/>
        </a:prstGeom>
        <a:ln>
          <a:noFill/>
        </a:ln>
      </xdr:spPr>
    </xdr:pic>
    <xdr:clientData/>
  </xdr:twoCellAnchor>
  <xdr:twoCellAnchor editAs="oneCell">
    <xdr:from>
      <xdr:col>1</xdr:col>
      <xdr:colOff>123840</xdr:colOff>
      <xdr:row>91</xdr:row>
      <xdr:rowOff>38160</xdr:rowOff>
    </xdr:from>
    <xdr:to>
      <xdr:col>1</xdr:col>
      <xdr:colOff>1551240</xdr:colOff>
      <xdr:row>91</xdr:row>
      <xdr:rowOff>541440</xdr:rowOff>
    </xdr:to>
    <xdr:pic>
      <xdr:nvPicPr>
        <xdr:cNvPr id="42" name="image2.png"/>
        <xdr:cNvPicPr/>
      </xdr:nvPicPr>
      <xdr:blipFill>
        <a:blip xmlns:r="http://schemas.openxmlformats.org/officeDocument/2006/relationships" r:embed="rId1"/>
        <a:stretch/>
      </xdr:blipFill>
      <xdr:spPr>
        <a:xfrm>
          <a:off x="2064240" y="48759120"/>
          <a:ext cx="1427400" cy="503280"/>
        </a:xfrm>
        <a:prstGeom prst="rect">
          <a:avLst/>
        </a:prstGeom>
        <a:ln>
          <a:noFill/>
        </a:ln>
      </xdr:spPr>
    </xdr:pic>
    <xdr:clientData/>
  </xdr:twoCellAnchor>
  <xdr:twoCellAnchor editAs="oneCell">
    <xdr:from>
      <xdr:col>1</xdr:col>
      <xdr:colOff>104760</xdr:colOff>
      <xdr:row>102</xdr:row>
      <xdr:rowOff>38520</xdr:rowOff>
    </xdr:from>
    <xdr:to>
      <xdr:col>1</xdr:col>
      <xdr:colOff>1532160</xdr:colOff>
      <xdr:row>102</xdr:row>
      <xdr:rowOff>541800</xdr:rowOff>
    </xdr:to>
    <xdr:pic>
      <xdr:nvPicPr>
        <xdr:cNvPr id="43" name="image2.png"/>
        <xdr:cNvPicPr/>
      </xdr:nvPicPr>
      <xdr:blipFill>
        <a:blip xmlns:r="http://schemas.openxmlformats.org/officeDocument/2006/relationships" r:embed="rId1"/>
        <a:stretch/>
      </xdr:blipFill>
      <xdr:spPr>
        <a:xfrm>
          <a:off x="2045160" y="55779120"/>
          <a:ext cx="1427400" cy="503280"/>
        </a:xfrm>
        <a:prstGeom prst="rect">
          <a:avLst/>
        </a:prstGeom>
        <a:ln>
          <a:noFill/>
        </a:ln>
      </xdr:spPr>
    </xdr:pic>
    <xdr:clientData/>
  </xdr:twoCellAnchor>
  <xdr:twoCellAnchor editAs="oneCell">
    <xdr:from>
      <xdr:col>1</xdr:col>
      <xdr:colOff>104760</xdr:colOff>
      <xdr:row>81</xdr:row>
      <xdr:rowOff>19440</xdr:rowOff>
    </xdr:from>
    <xdr:to>
      <xdr:col>1</xdr:col>
      <xdr:colOff>1532160</xdr:colOff>
      <xdr:row>81</xdr:row>
      <xdr:rowOff>522720</xdr:rowOff>
    </xdr:to>
    <xdr:pic>
      <xdr:nvPicPr>
        <xdr:cNvPr id="44" name="image2.png"/>
        <xdr:cNvPicPr/>
      </xdr:nvPicPr>
      <xdr:blipFill>
        <a:blip xmlns:r="http://schemas.openxmlformats.org/officeDocument/2006/relationships" r:embed="rId1"/>
        <a:stretch/>
      </xdr:blipFill>
      <xdr:spPr>
        <a:xfrm>
          <a:off x="2045160" y="42453720"/>
          <a:ext cx="1427400" cy="503280"/>
        </a:xfrm>
        <a:prstGeom prst="rect">
          <a:avLst/>
        </a:prstGeom>
        <a:ln>
          <a:noFill/>
        </a:ln>
      </xdr:spPr>
    </xdr:pic>
    <xdr:clientData/>
  </xdr:twoCellAnchor>
  <xdr:twoCellAnchor editAs="oneCell">
    <xdr:from>
      <xdr:col>0</xdr:col>
      <xdr:colOff>162000</xdr:colOff>
      <xdr:row>1</xdr:row>
      <xdr:rowOff>38520</xdr:rowOff>
    </xdr:from>
    <xdr:to>
      <xdr:col>0</xdr:col>
      <xdr:colOff>1751400</xdr:colOff>
      <xdr:row>1</xdr:row>
      <xdr:rowOff>589680</xdr:rowOff>
    </xdr:to>
    <xdr:pic>
      <xdr:nvPicPr>
        <xdr:cNvPr id="45" name="image24.png"/>
        <xdr:cNvPicPr/>
      </xdr:nvPicPr>
      <xdr:blipFill>
        <a:blip xmlns:r="http://schemas.openxmlformats.org/officeDocument/2006/relationships" r:embed="rId15"/>
        <a:stretch/>
      </xdr:blipFill>
      <xdr:spPr>
        <a:xfrm>
          <a:off x="162000" y="200160"/>
          <a:ext cx="1589400" cy="551160"/>
        </a:xfrm>
        <a:prstGeom prst="rect">
          <a:avLst/>
        </a:prstGeom>
        <a:ln>
          <a:noFill/>
        </a:ln>
      </xdr:spPr>
    </xdr:pic>
    <xdr:clientData/>
  </xdr:twoCellAnchor>
  <xdr:twoCellAnchor editAs="oneCell">
    <xdr:from>
      <xdr:col>1</xdr:col>
      <xdr:colOff>85680</xdr:colOff>
      <xdr:row>80</xdr:row>
      <xdr:rowOff>9720</xdr:rowOff>
    </xdr:from>
    <xdr:to>
      <xdr:col>1</xdr:col>
      <xdr:colOff>1513080</xdr:colOff>
      <xdr:row>80</xdr:row>
      <xdr:rowOff>513000</xdr:rowOff>
    </xdr:to>
    <xdr:pic>
      <xdr:nvPicPr>
        <xdr:cNvPr id="46" name="image2.png"/>
        <xdr:cNvPicPr/>
      </xdr:nvPicPr>
      <xdr:blipFill>
        <a:blip xmlns:r="http://schemas.openxmlformats.org/officeDocument/2006/relationships" r:embed="rId1"/>
        <a:stretch/>
      </xdr:blipFill>
      <xdr:spPr>
        <a:xfrm>
          <a:off x="2026080" y="41910480"/>
          <a:ext cx="1427400" cy="503280"/>
        </a:xfrm>
        <a:prstGeom prst="rect">
          <a:avLst/>
        </a:prstGeom>
        <a:ln>
          <a:noFill/>
        </a:ln>
      </xdr:spPr>
    </xdr:pic>
    <xdr:clientData/>
  </xdr:twoCellAnchor>
  <xdr:twoCellAnchor editAs="oneCell">
    <xdr:from>
      <xdr:col>1</xdr:col>
      <xdr:colOff>600120</xdr:colOff>
      <xdr:row>107</xdr:row>
      <xdr:rowOff>57240</xdr:rowOff>
    </xdr:from>
    <xdr:to>
      <xdr:col>1</xdr:col>
      <xdr:colOff>1055880</xdr:colOff>
      <xdr:row>107</xdr:row>
      <xdr:rowOff>513000</xdr:rowOff>
    </xdr:to>
    <xdr:pic>
      <xdr:nvPicPr>
        <xdr:cNvPr id="47" name="image27.jpg"/>
        <xdr:cNvPicPr/>
      </xdr:nvPicPr>
      <xdr:blipFill>
        <a:blip xmlns:r="http://schemas.openxmlformats.org/officeDocument/2006/relationships" r:embed="rId16"/>
        <a:stretch/>
      </xdr:blipFill>
      <xdr:spPr>
        <a:xfrm>
          <a:off x="2540520" y="58750920"/>
          <a:ext cx="455760" cy="455760"/>
        </a:xfrm>
        <a:prstGeom prst="rect">
          <a:avLst/>
        </a:prstGeom>
        <a:ln>
          <a:noFill/>
        </a:ln>
      </xdr:spPr>
    </xdr:pic>
    <xdr:clientData/>
  </xdr:twoCellAnchor>
  <xdr:twoCellAnchor editAs="oneCell">
    <xdr:from>
      <xdr:col>1</xdr:col>
      <xdr:colOff>104760</xdr:colOff>
      <xdr:row>17</xdr:row>
      <xdr:rowOff>66960</xdr:rowOff>
    </xdr:from>
    <xdr:to>
      <xdr:col>1</xdr:col>
      <xdr:colOff>1532160</xdr:colOff>
      <xdr:row>17</xdr:row>
      <xdr:rowOff>570240</xdr:rowOff>
    </xdr:to>
    <xdr:pic>
      <xdr:nvPicPr>
        <xdr:cNvPr id="48" name="image2.png"/>
        <xdr:cNvPicPr/>
      </xdr:nvPicPr>
      <xdr:blipFill>
        <a:blip xmlns:r="http://schemas.openxmlformats.org/officeDocument/2006/relationships" r:embed="rId1"/>
        <a:stretch/>
      </xdr:blipFill>
      <xdr:spPr>
        <a:xfrm>
          <a:off x="2045160" y="11745000"/>
          <a:ext cx="1427400" cy="503280"/>
        </a:xfrm>
        <a:prstGeom prst="rect">
          <a:avLst/>
        </a:prstGeom>
        <a:ln>
          <a:noFill/>
        </a:ln>
      </xdr:spPr>
    </xdr:pic>
    <xdr:clientData/>
  </xdr:twoCellAnchor>
  <xdr:twoCellAnchor editAs="oneCell">
    <xdr:from>
      <xdr:col>1</xdr:col>
      <xdr:colOff>95400</xdr:colOff>
      <xdr:row>57</xdr:row>
      <xdr:rowOff>114480</xdr:rowOff>
    </xdr:from>
    <xdr:to>
      <xdr:col>1</xdr:col>
      <xdr:colOff>1522800</xdr:colOff>
      <xdr:row>57</xdr:row>
      <xdr:rowOff>360720</xdr:rowOff>
    </xdr:to>
    <xdr:pic>
      <xdr:nvPicPr>
        <xdr:cNvPr id="49" name="image13.png"/>
        <xdr:cNvPicPr/>
      </xdr:nvPicPr>
      <xdr:blipFill>
        <a:blip xmlns:r="http://schemas.openxmlformats.org/officeDocument/2006/relationships" r:embed="rId7"/>
        <a:stretch/>
      </xdr:blipFill>
      <xdr:spPr>
        <a:xfrm>
          <a:off x="2035800" y="33690600"/>
          <a:ext cx="1427400" cy="246240"/>
        </a:xfrm>
        <a:prstGeom prst="rect">
          <a:avLst/>
        </a:prstGeom>
        <a:ln>
          <a:noFill/>
        </a:ln>
      </xdr:spPr>
    </xdr:pic>
    <xdr:clientData/>
  </xdr:twoCellAnchor>
  <xdr:twoCellAnchor editAs="oneCell">
    <xdr:from>
      <xdr:col>1</xdr:col>
      <xdr:colOff>257040</xdr:colOff>
      <xdr:row>106</xdr:row>
      <xdr:rowOff>19440</xdr:rowOff>
    </xdr:from>
    <xdr:to>
      <xdr:col>1</xdr:col>
      <xdr:colOff>1332000</xdr:colOff>
      <xdr:row>106</xdr:row>
      <xdr:rowOff>694440</xdr:rowOff>
    </xdr:to>
    <xdr:pic>
      <xdr:nvPicPr>
        <xdr:cNvPr id="50" name="image26.jpg"/>
        <xdr:cNvPicPr/>
      </xdr:nvPicPr>
      <xdr:blipFill>
        <a:blip xmlns:r="http://schemas.openxmlformats.org/officeDocument/2006/relationships" r:embed="rId17"/>
        <a:stretch/>
      </xdr:blipFill>
      <xdr:spPr>
        <a:xfrm>
          <a:off x="2197440" y="57960360"/>
          <a:ext cx="1074960" cy="675000"/>
        </a:xfrm>
        <a:prstGeom prst="rect">
          <a:avLst/>
        </a:prstGeom>
        <a:ln>
          <a:noFill/>
        </a:ln>
      </xdr:spPr>
    </xdr:pic>
    <xdr:clientData/>
  </xdr:twoCellAnchor>
  <xdr:twoCellAnchor editAs="oneCell">
    <xdr:from>
      <xdr:col>1</xdr:col>
      <xdr:colOff>123840</xdr:colOff>
      <xdr:row>6</xdr:row>
      <xdr:rowOff>57600</xdr:rowOff>
    </xdr:from>
    <xdr:to>
      <xdr:col>1</xdr:col>
      <xdr:colOff>1551240</xdr:colOff>
      <xdr:row>6</xdr:row>
      <xdr:rowOff>1342080</xdr:rowOff>
    </xdr:to>
    <xdr:pic>
      <xdr:nvPicPr>
        <xdr:cNvPr id="51" name="image25.jpg"/>
        <xdr:cNvPicPr/>
      </xdr:nvPicPr>
      <xdr:blipFill>
        <a:blip xmlns:r="http://schemas.openxmlformats.org/officeDocument/2006/relationships" r:embed="rId18"/>
        <a:stretch/>
      </xdr:blipFill>
      <xdr:spPr>
        <a:xfrm>
          <a:off x="2064240" y="1905840"/>
          <a:ext cx="1427400" cy="1284480"/>
        </a:xfrm>
        <a:prstGeom prst="rect">
          <a:avLst/>
        </a:prstGeom>
        <a:ln>
          <a:noFill/>
        </a:ln>
      </xdr:spPr>
    </xdr:pic>
    <xdr:clientData/>
  </xdr:twoCellAnchor>
  <xdr:twoCellAnchor editAs="oneCell">
    <xdr:from>
      <xdr:col>1</xdr:col>
      <xdr:colOff>104760</xdr:colOff>
      <xdr:row>10</xdr:row>
      <xdr:rowOff>95760</xdr:rowOff>
    </xdr:from>
    <xdr:to>
      <xdr:col>1</xdr:col>
      <xdr:colOff>1532160</xdr:colOff>
      <xdr:row>10</xdr:row>
      <xdr:rowOff>570600</xdr:rowOff>
    </xdr:to>
    <xdr:pic>
      <xdr:nvPicPr>
        <xdr:cNvPr id="52" name="image12.jpg"/>
        <xdr:cNvPicPr/>
      </xdr:nvPicPr>
      <xdr:blipFill>
        <a:blip xmlns:r="http://schemas.openxmlformats.org/officeDocument/2006/relationships" r:embed="rId5"/>
        <a:stretch/>
      </xdr:blipFill>
      <xdr:spPr>
        <a:xfrm>
          <a:off x="2045160" y="5334840"/>
          <a:ext cx="1427400" cy="474840"/>
        </a:xfrm>
        <a:prstGeom prst="rect">
          <a:avLst/>
        </a:prstGeom>
        <a:ln>
          <a:noFill/>
        </a:ln>
      </xdr:spPr>
    </xdr:pic>
    <xdr:clientData/>
  </xdr:twoCellAnchor>
  <xdr:twoCellAnchor editAs="oneCell">
    <xdr:from>
      <xdr:col>1</xdr:col>
      <xdr:colOff>104760</xdr:colOff>
      <xdr:row>7</xdr:row>
      <xdr:rowOff>19440</xdr:rowOff>
    </xdr:from>
    <xdr:to>
      <xdr:col>1</xdr:col>
      <xdr:colOff>1532160</xdr:colOff>
      <xdr:row>7</xdr:row>
      <xdr:rowOff>1303920</xdr:rowOff>
    </xdr:to>
    <xdr:pic>
      <xdr:nvPicPr>
        <xdr:cNvPr id="53" name="image25.jpg"/>
        <xdr:cNvPicPr/>
      </xdr:nvPicPr>
      <xdr:blipFill>
        <a:blip xmlns:r="http://schemas.openxmlformats.org/officeDocument/2006/relationships" r:embed="rId18"/>
        <a:stretch/>
      </xdr:blipFill>
      <xdr:spPr>
        <a:xfrm>
          <a:off x="2045160" y="3286800"/>
          <a:ext cx="1427400" cy="1284480"/>
        </a:xfrm>
        <a:prstGeom prst="rect">
          <a:avLst/>
        </a:prstGeom>
        <a:ln>
          <a:noFill/>
        </a:ln>
      </xdr:spPr>
    </xdr:pic>
    <xdr:clientData/>
  </xdr:twoCellAnchor>
  <xdr:twoCellAnchor editAs="oneCell">
    <xdr:from>
      <xdr:col>1</xdr:col>
      <xdr:colOff>95400</xdr:colOff>
      <xdr:row>112</xdr:row>
      <xdr:rowOff>38160</xdr:rowOff>
    </xdr:from>
    <xdr:to>
      <xdr:col>1</xdr:col>
      <xdr:colOff>1522800</xdr:colOff>
      <xdr:row>112</xdr:row>
      <xdr:rowOff>341640</xdr:rowOff>
    </xdr:to>
    <xdr:pic>
      <xdr:nvPicPr>
        <xdr:cNvPr id="54" name="image29.png"/>
        <xdr:cNvPicPr/>
      </xdr:nvPicPr>
      <xdr:blipFill>
        <a:blip xmlns:r="http://schemas.openxmlformats.org/officeDocument/2006/relationships" r:embed="rId19"/>
        <a:stretch/>
      </xdr:blipFill>
      <xdr:spPr>
        <a:xfrm>
          <a:off x="2035800" y="60960600"/>
          <a:ext cx="1427400" cy="303480"/>
        </a:xfrm>
        <a:prstGeom prst="rect">
          <a:avLst/>
        </a:prstGeom>
        <a:ln>
          <a:noFill/>
        </a:ln>
      </xdr:spPr>
    </xdr:pic>
    <xdr:clientData/>
  </xdr:twoCellAnchor>
  <xdr:twoCellAnchor editAs="oneCell">
    <xdr:from>
      <xdr:col>1</xdr:col>
      <xdr:colOff>85680</xdr:colOff>
      <xdr:row>113</xdr:row>
      <xdr:rowOff>38520</xdr:rowOff>
    </xdr:from>
    <xdr:to>
      <xdr:col>1</xdr:col>
      <xdr:colOff>1513080</xdr:colOff>
      <xdr:row>113</xdr:row>
      <xdr:rowOff>380160</xdr:rowOff>
    </xdr:to>
    <xdr:pic>
      <xdr:nvPicPr>
        <xdr:cNvPr id="55" name="image28.png"/>
        <xdr:cNvPicPr/>
      </xdr:nvPicPr>
      <xdr:blipFill>
        <a:blip xmlns:r="http://schemas.openxmlformats.org/officeDocument/2006/relationships" r:embed="rId20"/>
        <a:stretch/>
      </xdr:blipFill>
      <xdr:spPr>
        <a:xfrm>
          <a:off x="2026080" y="61360920"/>
          <a:ext cx="1427400" cy="341640"/>
        </a:xfrm>
        <a:prstGeom prst="rect">
          <a:avLst/>
        </a:prstGeom>
        <a:ln>
          <a:noFill/>
        </a:ln>
      </xdr:spPr>
    </xdr:pic>
    <xdr:clientData/>
  </xdr:twoCellAnchor>
  <xdr:twoCellAnchor editAs="oneCell">
    <xdr:from>
      <xdr:col>1</xdr:col>
      <xdr:colOff>85680</xdr:colOff>
      <xdr:row>117</xdr:row>
      <xdr:rowOff>19080</xdr:rowOff>
    </xdr:from>
    <xdr:to>
      <xdr:col>1</xdr:col>
      <xdr:colOff>1513080</xdr:colOff>
      <xdr:row>117</xdr:row>
      <xdr:rowOff>351000</xdr:rowOff>
    </xdr:to>
    <xdr:pic>
      <xdr:nvPicPr>
        <xdr:cNvPr id="56" name="image31.png"/>
        <xdr:cNvPicPr/>
      </xdr:nvPicPr>
      <xdr:blipFill>
        <a:blip xmlns:r="http://schemas.openxmlformats.org/officeDocument/2006/relationships" r:embed="rId21"/>
        <a:stretch/>
      </xdr:blipFill>
      <xdr:spPr>
        <a:xfrm>
          <a:off x="2026080" y="63541800"/>
          <a:ext cx="1427400" cy="331920"/>
        </a:xfrm>
        <a:prstGeom prst="rect">
          <a:avLst/>
        </a:prstGeom>
        <a:ln>
          <a:noFill/>
        </a:ln>
      </xdr:spPr>
    </xdr:pic>
    <xdr:clientData/>
  </xdr:twoCellAnchor>
  <xdr:twoCellAnchor editAs="oneCell">
    <xdr:from>
      <xdr:col>1</xdr:col>
      <xdr:colOff>95400</xdr:colOff>
      <xdr:row>116</xdr:row>
      <xdr:rowOff>9720</xdr:rowOff>
    </xdr:from>
    <xdr:to>
      <xdr:col>1</xdr:col>
      <xdr:colOff>1522800</xdr:colOff>
      <xdr:row>116</xdr:row>
      <xdr:rowOff>589320</xdr:rowOff>
    </xdr:to>
    <xdr:pic>
      <xdr:nvPicPr>
        <xdr:cNvPr id="57" name="image30.jpg"/>
        <xdr:cNvPicPr/>
      </xdr:nvPicPr>
      <xdr:blipFill>
        <a:blip xmlns:r="http://schemas.openxmlformats.org/officeDocument/2006/relationships" r:embed="rId22"/>
        <a:stretch/>
      </xdr:blipFill>
      <xdr:spPr>
        <a:xfrm>
          <a:off x="2035800" y="62913240"/>
          <a:ext cx="1427400" cy="579600"/>
        </a:xfrm>
        <a:prstGeom prst="rect">
          <a:avLst/>
        </a:prstGeom>
        <a:ln>
          <a:noFill/>
        </a:ln>
      </xdr:spPr>
    </xdr:pic>
    <xdr:clientData/>
  </xdr:twoCellAnchor>
  <xdr:twoCellAnchor editAs="oneCell">
    <xdr:from>
      <xdr:col>1</xdr:col>
      <xdr:colOff>237960</xdr:colOff>
      <xdr:row>118</xdr:row>
      <xdr:rowOff>9360</xdr:rowOff>
    </xdr:from>
    <xdr:to>
      <xdr:col>1</xdr:col>
      <xdr:colOff>1379520</xdr:colOff>
      <xdr:row>118</xdr:row>
      <xdr:rowOff>484200</xdr:rowOff>
    </xdr:to>
    <xdr:pic>
      <xdr:nvPicPr>
        <xdr:cNvPr id="58" name="image32.jpg"/>
        <xdr:cNvPicPr/>
      </xdr:nvPicPr>
      <xdr:blipFill>
        <a:blip xmlns:r="http://schemas.openxmlformats.org/officeDocument/2006/relationships" r:embed="rId23"/>
        <a:stretch/>
      </xdr:blipFill>
      <xdr:spPr>
        <a:xfrm>
          <a:off x="2178360" y="63941760"/>
          <a:ext cx="1141560" cy="474840"/>
        </a:xfrm>
        <a:prstGeom prst="rect">
          <a:avLst/>
        </a:prstGeom>
        <a:ln>
          <a:noFill/>
        </a:ln>
      </xdr:spPr>
    </xdr:pic>
    <xdr:clientData/>
  </xdr:twoCellAnchor>
  <xdr:twoCellAnchor editAs="oneCell">
    <xdr:from>
      <xdr:col>1</xdr:col>
      <xdr:colOff>104760</xdr:colOff>
      <xdr:row>119</xdr:row>
      <xdr:rowOff>66960</xdr:rowOff>
    </xdr:from>
    <xdr:to>
      <xdr:col>1</xdr:col>
      <xdr:colOff>1532160</xdr:colOff>
      <xdr:row>119</xdr:row>
      <xdr:rowOff>446400</xdr:rowOff>
    </xdr:to>
    <xdr:pic>
      <xdr:nvPicPr>
        <xdr:cNvPr id="59" name="image33.png"/>
        <xdr:cNvPicPr/>
      </xdr:nvPicPr>
      <xdr:blipFill>
        <a:blip xmlns:r="http://schemas.openxmlformats.org/officeDocument/2006/relationships" r:embed="rId24"/>
        <a:stretch/>
      </xdr:blipFill>
      <xdr:spPr>
        <a:xfrm>
          <a:off x="2045160" y="64513440"/>
          <a:ext cx="1427400" cy="379440"/>
        </a:xfrm>
        <a:prstGeom prst="rect">
          <a:avLst/>
        </a:prstGeom>
        <a:ln>
          <a:noFill/>
        </a:ln>
      </xdr:spPr>
    </xdr:pic>
    <xdr:clientData/>
  </xdr:twoCellAnchor>
  <xdr:twoCellAnchor editAs="oneCell">
    <xdr:from>
      <xdr:col>1</xdr:col>
      <xdr:colOff>266760</xdr:colOff>
      <xdr:row>109</xdr:row>
      <xdr:rowOff>47520</xdr:rowOff>
    </xdr:from>
    <xdr:to>
      <xdr:col>1</xdr:col>
      <xdr:colOff>1198800</xdr:colOff>
      <xdr:row>109</xdr:row>
      <xdr:rowOff>293760</xdr:rowOff>
    </xdr:to>
    <xdr:pic>
      <xdr:nvPicPr>
        <xdr:cNvPr id="60" name="image34.png"/>
        <xdr:cNvPicPr/>
      </xdr:nvPicPr>
      <xdr:blipFill>
        <a:blip xmlns:r="http://schemas.openxmlformats.org/officeDocument/2006/relationships" r:embed="rId25"/>
        <a:stretch/>
      </xdr:blipFill>
      <xdr:spPr>
        <a:xfrm>
          <a:off x="2207160" y="59741280"/>
          <a:ext cx="932040" cy="246240"/>
        </a:xfrm>
        <a:prstGeom prst="rect">
          <a:avLst/>
        </a:prstGeom>
        <a:ln>
          <a:noFill/>
        </a:ln>
      </xdr:spPr>
    </xdr:pic>
    <xdr:clientData/>
  </xdr:twoCellAnchor>
  <xdr:twoCellAnchor editAs="oneCell">
    <xdr:from>
      <xdr:col>1</xdr:col>
      <xdr:colOff>343080</xdr:colOff>
      <xdr:row>111</xdr:row>
      <xdr:rowOff>9360</xdr:rowOff>
    </xdr:from>
    <xdr:to>
      <xdr:col>1</xdr:col>
      <xdr:colOff>1236960</xdr:colOff>
      <xdr:row>111</xdr:row>
      <xdr:rowOff>379440</xdr:rowOff>
    </xdr:to>
    <xdr:pic>
      <xdr:nvPicPr>
        <xdr:cNvPr id="61" name="image35.png"/>
        <xdr:cNvPicPr/>
      </xdr:nvPicPr>
      <xdr:blipFill>
        <a:blip xmlns:r="http://schemas.openxmlformats.org/officeDocument/2006/relationships" r:embed="rId26"/>
        <a:stretch/>
      </xdr:blipFill>
      <xdr:spPr>
        <a:xfrm>
          <a:off x="2283480" y="60512760"/>
          <a:ext cx="893880" cy="370080"/>
        </a:xfrm>
        <a:prstGeom prst="rect">
          <a:avLst/>
        </a:prstGeom>
        <a:ln>
          <a:noFill/>
        </a:ln>
      </xdr:spPr>
    </xdr:pic>
    <xdr:clientData/>
  </xdr:twoCellAnchor>
  <xdr:twoCellAnchor editAs="oneCell">
    <xdr:from>
      <xdr:col>1</xdr:col>
      <xdr:colOff>219240</xdr:colOff>
      <xdr:row>114</xdr:row>
      <xdr:rowOff>19440</xdr:rowOff>
    </xdr:from>
    <xdr:to>
      <xdr:col>1</xdr:col>
      <xdr:colOff>1389240</xdr:colOff>
      <xdr:row>114</xdr:row>
      <xdr:rowOff>484560</xdr:rowOff>
    </xdr:to>
    <xdr:pic>
      <xdr:nvPicPr>
        <xdr:cNvPr id="62" name="image36.jpg"/>
        <xdr:cNvPicPr/>
      </xdr:nvPicPr>
      <xdr:blipFill>
        <a:blip xmlns:r="http://schemas.openxmlformats.org/officeDocument/2006/relationships" r:embed="rId27"/>
        <a:stretch/>
      </xdr:blipFill>
      <xdr:spPr>
        <a:xfrm>
          <a:off x="2159640" y="61779960"/>
          <a:ext cx="1170000" cy="465120"/>
        </a:xfrm>
        <a:prstGeom prst="rect">
          <a:avLst/>
        </a:prstGeom>
        <a:ln>
          <a:noFill/>
        </a:ln>
      </xdr:spPr>
    </xdr:pic>
    <xdr:clientData/>
  </xdr:twoCellAnchor>
  <xdr:twoCellAnchor editAs="oneCell">
    <xdr:from>
      <xdr:col>1</xdr:col>
      <xdr:colOff>276120</xdr:colOff>
      <xdr:row>110</xdr:row>
      <xdr:rowOff>57600</xdr:rowOff>
    </xdr:from>
    <xdr:to>
      <xdr:col>1</xdr:col>
      <xdr:colOff>1246320</xdr:colOff>
      <xdr:row>110</xdr:row>
      <xdr:rowOff>351360</xdr:rowOff>
    </xdr:to>
    <xdr:pic>
      <xdr:nvPicPr>
        <xdr:cNvPr id="63" name="image37.png"/>
        <xdr:cNvPicPr/>
      </xdr:nvPicPr>
      <xdr:blipFill>
        <a:blip xmlns:r="http://schemas.openxmlformats.org/officeDocument/2006/relationships" r:embed="rId28"/>
        <a:stretch/>
      </xdr:blipFill>
      <xdr:spPr>
        <a:xfrm>
          <a:off x="2216520" y="60141600"/>
          <a:ext cx="970200" cy="293760"/>
        </a:xfrm>
        <a:prstGeom prst="rect">
          <a:avLst/>
        </a:prstGeom>
        <a:ln>
          <a:noFill/>
        </a:ln>
      </xdr:spPr>
    </xdr:pic>
    <xdr:clientData/>
  </xdr:twoCellAnchor>
  <xdr:twoCellAnchor editAs="oneCell">
    <xdr:from>
      <xdr:col>1</xdr:col>
      <xdr:colOff>209520</xdr:colOff>
      <xdr:row>24</xdr:row>
      <xdr:rowOff>1333440</xdr:rowOff>
    </xdr:from>
    <xdr:to>
      <xdr:col>1</xdr:col>
      <xdr:colOff>1351080</xdr:colOff>
      <xdr:row>24</xdr:row>
      <xdr:rowOff>1646280</xdr:rowOff>
    </xdr:to>
    <xdr:pic>
      <xdr:nvPicPr>
        <xdr:cNvPr id="64" name="image39.jpg"/>
        <xdr:cNvPicPr/>
      </xdr:nvPicPr>
      <xdr:blipFill>
        <a:blip xmlns:r="http://schemas.openxmlformats.org/officeDocument/2006/relationships" r:embed="rId29"/>
        <a:stretch/>
      </xdr:blipFill>
      <xdr:spPr>
        <a:xfrm>
          <a:off x="2149920" y="16373880"/>
          <a:ext cx="1141560" cy="312840"/>
        </a:xfrm>
        <a:prstGeom prst="rect">
          <a:avLst/>
        </a:prstGeom>
        <a:ln>
          <a:noFill/>
        </a:ln>
      </xdr:spPr>
    </xdr:pic>
    <xdr:clientData/>
  </xdr:twoCellAnchor>
  <xdr:twoCellAnchor editAs="oneCell">
    <xdr:from>
      <xdr:col>1</xdr:col>
      <xdr:colOff>104760</xdr:colOff>
      <xdr:row>11</xdr:row>
      <xdr:rowOff>105120</xdr:rowOff>
    </xdr:from>
    <xdr:to>
      <xdr:col>1</xdr:col>
      <xdr:colOff>1532160</xdr:colOff>
      <xdr:row>11</xdr:row>
      <xdr:rowOff>608400</xdr:rowOff>
    </xdr:to>
    <xdr:pic>
      <xdr:nvPicPr>
        <xdr:cNvPr id="65" name="image2.png"/>
        <xdr:cNvPicPr/>
      </xdr:nvPicPr>
      <xdr:blipFill>
        <a:blip xmlns:r="http://schemas.openxmlformats.org/officeDocument/2006/relationships" r:embed="rId1"/>
        <a:stretch/>
      </xdr:blipFill>
      <xdr:spPr>
        <a:xfrm>
          <a:off x="2045160" y="6068160"/>
          <a:ext cx="1427400" cy="503280"/>
        </a:xfrm>
        <a:prstGeom prst="rect">
          <a:avLst/>
        </a:prstGeom>
        <a:ln>
          <a:noFill/>
        </a:ln>
      </xdr:spPr>
    </xdr:pic>
    <xdr:clientData/>
  </xdr:twoCellAnchor>
  <xdr:twoCellAnchor editAs="oneCell">
    <xdr:from>
      <xdr:col>1</xdr:col>
      <xdr:colOff>85680</xdr:colOff>
      <xdr:row>55</xdr:row>
      <xdr:rowOff>38160</xdr:rowOff>
    </xdr:from>
    <xdr:to>
      <xdr:col>1</xdr:col>
      <xdr:colOff>1513080</xdr:colOff>
      <xdr:row>55</xdr:row>
      <xdr:rowOff>541440</xdr:rowOff>
    </xdr:to>
    <xdr:pic>
      <xdr:nvPicPr>
        <xdr:cNvPr id="66" name="image2.png"/>
        <xdr:cNvPicPr/>
      </xdr:nvPicPr>
      <xdr:blipFill>
        <a:blip xmlns:r="http://schemas.openxmlformats.org/officeDocument/2006/relationships" r:embed="rId1"/>
        <a:stretch/>
      </xdr:blipFill>
      <xdr:spPr>
        <a:xfrm>
          <a:off x="2026080" y="32652360"/>
          <a:ext cx="1427400" cy="503280"/>
        </a:xfrm>
        <a:prstGeom prst="rect">
          <a:avLst/>
        </a:prstGeom>
        <a:ln>
          <a:noFill/>
        </a:ln>
      </xdr:spPr>
    </xdr:pic>
    <xdr:clientData/>
  </xdr:twoCellAnchor>
  <xdr:twoCellAnchor editAs="oneCell">
    <xdr:from>
      <xdr:col>1</xdr:col>
      <xdr:colOff>95400</xdr:colOff>
      <xdr:row>15</xdr:row>
      <xdr:rowOff>476640</xdr:rowOff>
    </xdr:from>
    <xdr:to>
      <xdr:col>1</xdr:col>
      <xdr:colOff>1522800</xdr:colOff>
      <xdr:row>15</xdr:row>
      <xdr:rowOff>979920</xdr:rowOff>
    </xdr:to>
    <xdr:pic>
      <xdr:nvPicPr>
        <xdr:cNvPr id="67" name="image2.png"/>
        <xdr:cNvPicPr/>
      </xdr:nvPicPr>
      <xdr:blipFill>
        <a:blip xmlns:r="http://schemas.openxmlformats.org/officeDocument/2006/relationships" r:embed="rId1"/>
        <a:stretch/>
      </xdr:blipFill>
      <xdr:spPr>
        <a:xfrm>
          <a:off x="2035800" y="9992520"/>
          <a:ext cx="1427400" cy="503280"/>
        </a:xfrm>
        <a:prstGeom prst="rect">
          <a:avLst/>
        </a:prstGeom>
        <a:ln>
          <a:noFill/>
        </a:ln>
      </xdr:spPr>
    </xdr:pic>
    <xdr:clientData/>
  </xdr:twoCellAnchor>
  <xdr:twoCellAnchor editAs="oneCell">
    <xdr:from>
      <xdr:col>1</xdr:col>
      <xdr:colOff>104760</xdr:colOff>
      <xdr:row>14</xdr:row>
      <xdr:rowOff>162360</xdr:rowOff>
    </xdr:from>
    <xdr:to>
      <xdr:col>1</xdr:col>
      <xdr:colOff>1532160</xdr:colOff>
      <xdr:row>14</xdr:row>
      <xdr:rowOff>665640</xdr:rowOff>
    </xdr:to>
    <xdr:pic>
      <xdr:nvPicPr>
        <xdr:cNvPr id="68" name="image2.png"/>
        <xdr:cNvPicPr/>
      </xdr:nvPicPr>
      <xdr:blipFill>
        <a:blip xmlns:r="http://schemas.openxmlformats.org/officeDocument/2006/relationships" r:embed="rId1"/>
        <a:stretch/>
      </xdr:blipFill>
      <xdr:spPr>
        <a:xfrm>
          <a:off x="2045160" y="8849520"/>
          <a:ext cx="1427400" cy="503280"/>
        </a:xfrm>
        <a:prstGeom prst="rect">
          <a:avLst/>
        </a:prstGeom>
        <a:ln>
          <a:noFill/>
        </a:ln>
      </xdr:spPr>
    </xdr:pic>
    <xdr:clientData/>
  </xdr:twoCellAnchor>
  <xdr:twoCellAnchor editAs="oneCell">
    <xdr:from>
      <xdr:col>1</xdr:col>
      <xdr:colOff>95400</xdr:colOff>
      <xdr:row>12</xdr:row>
      <xdr:rowOff>333720</xdr:rowOff>
    </xdr:from>
    <xdr:to>
      <xdr:col>1</xdr:col>
      <xdr:colOff>1522800</xdr:colOff>
      <xdr:row>12</xdr:row>
      <xdr:rowOff>837000</xdr:rowOff>
    </xdr:to>
    <xdr:pic>
      <xdr:nvPicPr>
        <xdr:cNvPr id="69" name="image2.png"/>
        <xdr:cNvPicPr/>
      </xdr:nvPicPr>
      <xdr:blipFill>
        <a:blip xmlns:r="http://schemas.openxmlformats.org/officeDocument/2006/relationships" r:embed="rId1"/>
        <a:stretch/>
      </xdr:blipFill>
      <xdr:spPr>
        <a:xfrm>
          <a:off x="2035800" y="7020720"/>
          <a:ext cx="1427400" cy="503280"/>
        </a:xfrm>
        <a:prstGeom prst="rect">
          <a:avLst/>
        </a:prstGeom>
        <a:ln>
          <a:noFill/>
        </a:ln>
      </xdr:spPr>
    </xdr:pic>
    <xdr:clientData/>
  </xdr:twoCellAnchor>
  <xdr:twoCellAnchor editAs="oneCell">
    <xdr:from>
      <xdr:col>1</xdr:col>
      <xdr:colOff>104760</xdr:colOff>
      <xdr:row>115</xdr:row>
      <xdr:rowOff>57600</xdr:rowOff>
    </xdr:from>
    <xdr:to>
      <xdr:col>1</xdr:col>
      <xdr:colOff>1532160</xdr:colOff>
      <xdr:row>115</xdr:row>
      <xdr:rowOff>494280</xdr:rowOff>
    </xdr:to>
    <xdr:pic>
      <xdr:nvPicPr>
        <xdr:cNvPr id="70" name="image40.png"/>
        <xdr:cNvPicPr/>
      </xdr:nvPicPr>
      <xdr:blipFill>
        <a:blip xmlns:r="http://schemas.openxmlformats.org/officeDocument/2006/relationships" r:embed="rId30"/>
        <a:stretch/>
      </xdr:blipFill>
      <xdr:spPr>
        <a:xfrm>
          <a:off x="2045160" y="62341920"/>
          <a:ext cx="1427400" cy="436680"/>
        </a:xfrm>
        <a:prstGeom prst="rect">
          <a:avLst/>
        </a:prstGeom>
        <a:ln>
          <a:noFill/>
        </a:ln>
      </xdr:spPr>
    </xdr:pic>
    <xdr:clientData/>
  </xdr:twoCellAnchor>
  <xdr:twoCellAnchor editAs="oneCell">
    <xdr:from>
      <xdr:col>1</xdr:col>
      <xdr:colOff>66600</xdr:colOff>
      <xdr:row>87</xdr:row>
      <xdr:rowOff>304920</xdr:rowOff>
    </xdr:from>
    <xdr:to>
      <xdr:col>1</xdr:col>
      <xdr:colOff>1494000</xdr:colOff>
      <xdr:row>87</xdr:row>
      <xdr:rowOff>808200</xdr:rowOff>
    </xdr:to>
    <xdr:pic>
      <xdr:nvPicPr>
        <xdr:cNvPr id="71" name="image2.png"/>
        <xdr:cNvPicPr/>
      </xdr:nvPicPr>
      <xdr:blipFill>
        <a:blip xmlns:r="http://schemas.openxmlformats.org/officeDocument/2006/relationships" r:embed="rId1"/>
        <a:stretch/>
      </xdr:blipFill>
      <xdr:spPr>
        <a:xfrm>
          <a:off x="2007000" y="45615960"/>
          <a:ext cx="1427400" cy="503280"/>
        </a:xfrm>
        <a:prstGeom prst="rect">
          <a:avLst/>
        </a:prstGeom>
        <a:ln>
          <a:noFill/>
        </a:ln>
      </xdr:spPr>
    </xdr:pic>
    <xdr:clientData/>
  </xdr:twoCellAnchor>
  <xdr:twoCellAnchor editAs="oneCell">
    <xdr:from>
      <xdr:col>1</xdr:col>
      <xdr:colOff>123840</xdr:colOff>
      <xdr:row>105</xdr:row>
      <xdr:rowOff>124200</xdr:rowOff>
    </xdr:from>
    <xdr:to>
      <xdr:col>1</xdr:col>
      <xdr:colOff>1551240</xdr:colOff>
      <xdr:row>105</xdr:row>
      <xdr:rowOff>494280</xdr:rowOff>
    </xdr:to>
    <xdr:pic>
      <xdr:nvPicPr>
        <xdr:cNvPr id="72" name="image38.png"/>
        <xdr:cNvPicPr/>
      </xdr:nvPicPr>
      <xdr:blipFill>
        <a:blip xmlns:r="http://schemas.openxmlformats.org/officeDocument/2006/relationships" r:embed="rId31"/>
        <a:stretch/>
      </xdr:blipFill>
      <xdr:spPr>
        <a:xfrm>
          <a:off x="2064240" y="57465000"/>
          <a:ext cx="1427400" cy="370080"/>
        </a:xfrm>
        <a:prstGeom prst="rect">
          <a:avLst/>
        </a:prstGeom>
        <a:ln>
          <a:noFill/>
        </a:ln>
      </xdr:spPr>
    </xdr:pic>
    <xdr:clientData/>
  </xdr:twoCellAnchor>
  <xdr:twoCellAnchor editAs="oneCell">
    <xdr:from>
      <xdr:col>1</xdr:col>
      <xdr:colOff>85680</xdr:colOff>
      <xdr:row>33</xdr:row>
      <xdr:rowOff>28800</xdr:rowOff>
    </xdr:from>
    <xdr:to>
      <xdr:col>1</xdr:col>
      <xdr:colOff>1513080</xdr:colOff>
      <xdr:row>33</xdr:row>
      <xdr:rowOff>503640</xdr:rowOff>
    </xdr:to>
    <xdr:pic>
      <xdr:nvPicPr>
        <xdr:cNvPr id="73" name="image41.png"/>
        <xdr:cNvPicPr/>
      </xdr:nvPicPr>
      <xdr:blipFill>
        <a:blip xmlns:r="http://schemas.openxmlformats.org/officeDocument/2006/relationships" r:embed="rId32"/>
        <a:stretch/>
      </xdr:blipFill>
      <xdr:spPr>
        <a:xfrm>
          <a:off x="2026080" y="21184200"/>
          <a:ext cx="1427400" cy="474840"/>
        </a:xfrm>
        <a:prstGeom prst="rect">
          <a:avLst/>
        </a:prstGeom>
        <a:ln>
          <a:noFill/>
        </a:ln>
      </xdr:spPr>
    </xdr:pic>
    <xdr:clientData/>
  </xdr:twoCellAnchor>
  <xdr:twoCellAnchor editAs="oneCell">
    <xdr:from>
      <xdr:col>1</xdr:col>
      <xdr:colOff>95400</xdr:colOff>
      <xdr:row>32</xdr:row>
      <xdr:rowOff>19080</xdr:rowOff>
    </xdr:from>
    <xdr:to>
      <xdr:col>1</xdr:col>
      <xdr:colOff>1522800</xdr:colOff>
      <xdr:row>32</xdr:row>
      <xdr:rowOff>1027440</xdr:rowOff>
    </xdr:to>
    <xdr:pic>
      <xdr:nvPicPr>
        <xdr:cNvPr id="74" name="image42.jpg"/>
        <xdr:cNvPicPr/>
      </xdr:nvPicPr>
      <xdr:blipFill>
        <a:blip xmlns:r="http://schemas.openxmlformats.org/officeDocument/2006/relationships" r:embed="rId33"/>
        <a:stretch/>
      </xdr:blipFill>
      <xdr:spPr>
        <a:xfrm>
          <a:off x="2035800" y="20079360"/>
          <a:ext cx="1427400" cy="1008360"/>
        </a:xfrm>
        <a:prstGeom prst="rect">
          <a:avLst/>
        </a:prstGeom>
        <a:ln>
          <a:noFill/>
        </a:ln>
      </xdr:spPr>
    </xdr:pic>
    <xdr:clientData/>
  </xdr:twoCellAnchor>
  <xdr:twoCellAnchor editAs="oneCell">
    <xdr:from>
      <xdr:col>1</xdr:col>
      <xdr:colOff>133200</xdr:colOff>
      <xdr:row>34</xdr:row>
      <xdr:rowOff>360</xdr:rowOff>
    </xdr:from>
    <xdr:to>
      <xdr:col>1</xdr:col>
      <xdr:colOff>1560600</xdr:colOff>
      <xdr:row>34</xdr:row>
      <xdr:rowOff>1008720</xdr:rowOff>
    </xdr:to>
    <xdr:pic>
      <xdr:nvPicPr>
        <xdr:cNvPr id="75" name="image42.jpg"/>
        <xdr:cNvPicPr/>
      </xdr:nvPicPr>
      <xdr:blipFill>
        <a:blip xmlns:r="http://schemas.openxmlformats.org/officeDocument/2006/relationships" r:embed="rId33"/>
        <a:stretch/>
      </xdr:blipFill>
      <xdr:spPr>
        <a:xfrm>
          <a:off x="2073600" y="21727440"/>
          <a:ext cx="1427400" cy="1008360"/>
        </a:xfrm>
        <a:prstGeom prst="rect">
          <a:avLst/>
        </a:prstGeom>
        <a:ln>
          <a:noFill/>
        </a:ln>
      </xdr:spPr>
    </xdr:pic>
    <xdr:clientData/>
  </xdr:twoCellAnchor>
  <xdr:twoCellAnchor editAs="oneCell">
    <xdr:from>
      <xdr:col>1</xdr:col>
      <xdr:colOff>85680</xdr:colOff>
      <xdr:row>74</xdr:row>
      <xdr:rowOff>19080</xdr:rowOff>
    </xdr:from>
    <xdr:to>
      <xdr:col>1</xdr:col>
      <xdr:colOff>1513080</xdr:colOff>
      <xdr:row>74</xdr:row>
      <xdr:rowOff>1027440</xdr:rowOff>
    </xdr:to>
    <xdr:pic>
      <xdr:nvPicPr>
        <xdr:cNvPr id="76" name="image42.jpg"/>
        <xdr:cNvPicPr/>
      </xdr:nvPicPr>
      <xdr:blipFill>
        <a:blip xmlns:r="http://schemas.openxmlformats.org/officeDocument/2006/relationships" r:embed="rId33"/>
        <a:stretch/>
      </xdr:blipFill>
      <xdr:spPr>
        <a:xfrm>
          <a:off x="2026080" y="38500560"/>
          <a:ext cx="1427400" cy="1008360"/>
        </a:xfrm>
        <a:prstGeom prst="rect">
          <a:avLst/>
        </a:prstGeom>
        <a:ln>
          <a:noFill/>
        </a:ln>
      </xdr:spPr>
    </xdr:pic>
    <xdr:clientData/>
  </xdr:twoCellAnchor>
  <xdr:twoCellAnchor editAs="oneCell">
    <xdr:from>
      <xdr:col>1</xdr:col>
      <xdr:colOff>295200</xdr:colOff>
      <xdr:row>48</xdr:row>
      <xdr:rowOff>38520</xdr:rowOff>
    </xdr:from>
    <xdr:to>
      <xdr:col>1</xdr:col>
      <xdr:colOff>1332000</xdr:colOff>
      <xdr:row>48</xdr:row>
      <xdr:rowOff>932400</xdr:rowOff>
    </xdr:to>
    <xdr:pic>
      <xdr:nvPicPr>
        <xdr:cNvPr id="77" name="image43.jpg"/>
        <xdr:cNvPicPr/>
      </xdr:nvPicPr>
      <xdr:blipFill>
        <a:blip xmlns:r="http://schemas.openxmlformats.org/officeDocument/2006/relationships" r:embed="rId34"/>
        <a:stretch/>
      </xdr:blipFill>
      <xdr:spPr>
        <a:xfrm>
          <a:off x="2235600" y="28909080"/>
          <a:ext cx="1036800" cy="893880"/>
        </a:xfrm>
        <a:prstGeom prst="rect">
          <a:avLst/>
        </a:prstGeom>
        <a:ln>
          <a:noFill/>
        </a:ln>
      </xdr:spPr>
    </xdr:pic>
    <xdr:clientData/>
  </xdr:twoCellAnchor>
  <xdr:twoCellAnchor editAs="oneCell">
    <xdr:from>
      <xdr:col>1</xdr:col>
      <xdr:colOff>142920</xdr:colOff>
      <xdr:row>24</xdr:row>
      <xdr:rowOff>47520</xdr:rowOff>
    </xdr:from>
    <xdr:to>
      <xdr:col>1</xdr:col>
      <xdr:colOff>1570320</xdr:colOff>
      <xdr:row>24</xdr:row>
      <xdr:rowOff>550800</xdr:rowOff>
    </xdr:to>
    <xdr:pic>
      <xdr:nvPicPr>
        <xdr:cNvPr id="78" name="image2.png"/>
        <xdr:cNvPicPr/>
      </xdr:nvPicPr>
      <xdr:blipFill>
        <a:blip xmlns:r="http://schemas.openxmlformats.org/officeDocument/2006/relationships" r:embed="rId1"/>
        <a:stretch/>
      </xdr:blipFill>
      <xdr:spPr>
        <a:xfrm>
          <a:off x="2083320" y="15087960"/>
          <a:ext cx="1427400" cy="503280"/>
        </a:xfrm>
        <a:prstGeom prst="rect">
          <a:avLst/>
        </a:prstGeom>
        <a:ln>
          <a:noFill/>
        </a:ln>
      </xdr:spPr>
    </xdr:pic>
    <xdr:clientData/>
  </xdr:twoCellAnchor>
  <xdr:twoCellAnchor editAs="oneCell">
    <xdr:from>
      <xdr:col>1</xdr:col>
      <xdr:colOff>95400</xdr:colOff>
      <xdr:row>25</xdr:row>
      <xdr:rowOff>9360</xdr:rowOff>
    </xdr:from>
    <xdr:to>
      <xdr:col>1</xdr:col>
      <xdr:colOff>1522800</xdr:colOff>
      <xdr:row>25</xdr:row>
      <xdr:rowOff>512640</xdr:rowOff>
    </xdr:to>
    <xdr:pic>
      <xdr:nvPicPr>
        <xdr:cNvPr id="79" name="image2.png"/>
        <xdr:cNvPicPr/>
      </xdr:nvPicPr>
      <xdr:blipFill>
        <a:blip xmlns:r="http://schemas.openxmlformats.org/officeDocument/2006/relationships" r:embed="rId1"/>
        <a:stretch/>
      </xdr:blipFill>
      <xdr:spPr>
        <a:xfrm>
          <a:off x="2035800" y="16850160"/>
          <a:ext cx="1427400" cy="503280"/>
        </a:xfrm>
        <a:prstGeom prst="rect">
          <a:avLst/>
        </a:prstGeom>
        <a:ln>
          <a:noFill/>
        </a:ln>
      </xdr:spPr>
    </xdr:pic>
    <xdr:clientData/>
  </xdr:twoCellAnchor>
  <xdr:twoCellAnchor editAs="oneCell">
    <xdr:from>
      <xdr:col>1</xdr:col>
      <xdr:colOff>133200</xdr:colOff>
      <xdr:row>25</xdr:row>
      <xdr:rowOff>428760</xdr:rowOff>
    </xdr:from>
    <xdr:to>
      <xdr:col>1</xdr:col>
      <xdr:colOff>1560600</xdr:colOff>
      <xdr:row>25</xdr:row>
      <xdr:rowOff>617760</xdr:rowOff>
    </xdr:to>
    <xdr:pic>
      <xdr:nvPicPr>
        <xdr:cNvPr id="80" name="image10.jpg"/>
        <xdr:cNvPicPr/>
      </xdr:nvPicPr>
      <xdr:blipFill>
        <a:blip xmlns:r="http://schemas.openxmlformats.org/officeDocument/2006/relationships" r:embed="rId3"/>
        <a:stretch/>
      </xdr:blipFill>
      <xdr:spPr>
        <a:xfrm>
          <a:off x="2073600" y="17269560"/>
          <a:ext cx="1427400" cy="189000"/>
        </a:xfrm>
        <a:prstGeom prst="rect">
          <a:avLst/>
        </a:prstGeom>
        <a:ln>
          <a:noFill/>
        </a:ln>
      </xdr:spPr>
    </xdr:pic>
    <xdr:clientData/>
  </xdr:twoCellAnchor>
  <xdr:twoCellAnchor editAs="oneCell">
    <xdr:from>
      <xdr:col>1</xdr:col>
      <xdr:colOff>104760</xdr:colOff>
      <xdr:row>25</xdr:row>
      <xdr:rowOff>666720</xdr:rowOff>
    </xdr:from>
    <xdr:to>
      <xdr:col>1</xdr:col>
      <xdr:colOff>1532160</xdr:colOff>
      <xdr:row>25</xdr:row>
      <xdr:rowOff>941400</xdr:rowOff>
    </xdr:to>
    <xdr:pic>
      <xdr:nvPicPr>
        <xdr:cNvPr id="81" name="image9.png"/>
        <xdr:cNvPicPr/>
      </xdr:nvPicPr>
      <xdr:blipFill>
        <a:blip xmlns:r="http://schemas.openxmlformats.org/officeDocument/2006/relationships" r:embed="rId2"/>
        <a:stretch/>
      </xdr:blipFill>
      <xdr:spPr>
        <a:xfrm>
          <a:off x="2045160" y="17507520"/>
          <a:ext cx="1427400" cy="274680"/>
        </a:xfrm>
        <a:prstGeom prst="rect">
          <a:avLst/>
        </a:prstGeom>
        <a:ln>
          <a:noFill/>
        </a:ln>
      </xdr:spPr>
    </xdr:pic>
    <xdr:clientData/>
  </xdr:twoCellAnchor>
  <xdr:twoCellAnchor editAs="oneCell">
    <xdr:from>
      <xdr:col>1</xdr:col>
      <xdr:colOff>85680</xdr:colOff>
      <xdr:row>16</xdr:row>
      <xdr:rowOff>66600</xdr:rowOff>
    </xdr:from>
    <xdr:to>
      <xdr:col>1</xdr:col>
      <xdr:colOff>1513080</xdr:colOff>
      <xdr:row>16</xdr:row>
      <xdr:rowOff>569880</xdr:rowOff>
    </xdr:to>
    <xdr:pic>
      <xdr:nvPicPr>
        <xdr:cNvPr id="82" name="image2.png"/>
        <xdr:cNvPicPr/>
      </xdr:nvPicPr>
      <xdr:blipFill>
        <a:blip xmlns:r="http://schemas.openxmlformats.org/officeDocument/2006/relationships" r:embed="rId1"/>
        <a:stretch/>
      </xdr:blipFill>
      <xdr:spPr>
        <a:xfrm>
          <a:off x="2026080" y="11087640"/>
          <a:ext cx="1427400" cy="503280"/>
        </a:xfrm>
        <a:prstGeom prst="rect">
          <a:avLst/>
        </a:prstGeom>
        <a:ln>
          <a:noFill/>
        </a:ln>
      </xdr:spPr>
    </xdr:pic>
    <xdr:clientData/>
  </xdr:twoCellAnchor>
  <xdr:twoCellAnchor editAs="oneCell">
    <xdr:from>
      <xdr:col>1</xdr:col>
      <xdr:colOff>85680</xdr:colOff>
      <xdr:row>19</xdr:row>
      <xdr:rowOff>86040</xdr:rowOff>
    </xdr:from>
    <xdr:to>
      <xdr:col>1</xdr:col>
      <xdr:colOff>1513080</xdr:colOff>
      <xdr:row>19</xdr:row>
      <xdr:rowOff>589320</xdr:rowOff>
    </xdr:to>
    <xdr:pic>
      <xdr:nvPicPr>
        <xdr:cNvPr id="83" name="image2.png"/>
        <xdr:cNvPicPr/>
      </xdr:nvPicPr>
      <xdr:blipFill>
        <a:blip xmlns:r="http://schemas.openxmlformats.org/officeDocument/2006/relationships" r:embed="rId1"/>
        <a:stretch/>
      </xdr:blipFill>
      <xdr:spPr>
        <a:xfrm>
          <a:off x="2026080" y="12821400"/>
          <a:ext cx="1427400" cy="5032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9360</xdr:colOff>
      <xdr:row>1</xdr:row>
      <xdr:rowOff>171720</xdr:rowOff>
    </xdr:from>
    <xdr:to>
      <xdr:col>3</xdr:col>
      <xdr:colOff>1303200</xdr:colOff>
      <xdr:row>1</xdr:row>
      <xdr:rowOff>465480</xdr:rowOff>
    </xdr:to>
    <xdr:pic>
      <xdr:nvPicPr>
        <xdr:cNvPr id="84" name="image4.png"/>
        <xdr:cNvPicPr/>
      </xdr:nvPicPr>
      <xdr:blipFill>
        <a:blip xmlns:r="http://schemas.openxmlformats.org/officeDocument/2006/relationships" r:embed="rId1"/>
        <a:stretch/>
      </xdr:blipFill>
      <xdr:spPr>
        <a:xfrm>
          <a:off x="10774440" y="333360"/>
          <a:ext cx="1293840" cy="293760"/>
        </a:xfrm>
        <a:prstGeom prst="rect">
          <a:avLst/>
        </a:prstGeom>
        <a:ln>
          <a:noFill/>
        </a:ln>
      </xdr:spPr>
    </xdr:pic>
    <xdr:clientData/>
  </xdr:twoCellAnchor>
  <xdr:twoCellAnchor editAs="oneCell">
    <xdr:from>
      <xdr:col>0</xdr:col>
      <xdr:colOff>162000</xdr:colOff>
      <xdr:row>1</xdr:row>
      <xdr:rowOff>38520</xdr:rowOff>
    </xdr:from>
    <xdr:to>
      <xdr:col>0</xdr:col>
      <xdr:colOff>1751400</xdr:colOff>
      <xdr:row>1</xdr:row>
      <xdr:rowOff>589680</xdr:rowOff>
    </xdr:to>
    <xdr:pic>
      <xdr:nvPicPr>
        <xdr:cNvPr id="85" name="image1.png"/>
        <xdr:cNvPicPr/>
      </xdr:nvPicPr>
      <xdr:blipFill>
        <a:blip xmlns:r="http://schemas.openxmlformats.org/officeDocument/2006/relationships" r:embed="rId2"/>
        <a:stretch/>
      </xdr:blipFill>
      <xdr:spPr>
        <a:xfrm>
          <a:off x="162000" y="200160"/>
          <a:ext cx="1589400" cy="551160"/>
        </a:xfrm>
        <a:prstGeom prst="rect">
          <a:avLst/>
        </a:prstGeom>
        <a:ln>
          <a:noFill/>
        </a:ln>
      </xdr:spPr>
    </xdr:pic>
    <xdr:clientData/>
  </xdr:twoCellAnchor>
  <xdr:twoCellAnchor editAs="oneCell">
    <xdr:from>
      <xdr:col>1</xdr:col>
      <xdr:colOff>104760</xdr:colOff>
      <xdr:row>6</xdr:row>
      <xdr:rowOff>76680</xdr:rowOff>
    </xdr:from>
    <xdr:to>
      <xdr:col>1</xdr:col>
      <xdr:colOff>1532160</xdr:colOff>
      <xdr:row>6</xdr:row>
      <xdr:rowOff>579960</xdr:rowOff>
    </xdr:to>
    <xdr:pic>
      <xdr:nvPicPr>
        <xdr:cNvPr id="86" name="image5.png"/>
        <xdr:cNvPicPr/>
      </xdr:nvPicPr>
      <xdr:blipFill>
        <a:blip xmlns:r="http://schemas.openxmlformats.org/officeDocument/2006/relationships" r:embed="rId3"/>
        <a:stretch/>
      </xdr:blipFill>
      <xdr:spPr>
        <a:xfrm>
          <a:off x="2118240" y="1924920"/>
          <a:ext cx="1427400" cy="503280"/>
        </a:xfrm>
        <a:prstGeom prst="rect">
          <a:avLst/>
        </a:prstGeom>
        <a:ln>
          <a:noFill/>
        </a:ln>
      </xdr:spPr>
    </xdr:pic>
    <xdr:clientData/>
  </xdr:twoCellAnchor>
  <xdr:twoCellAnchor editAs="oneCell">
    <xdr:from>
      <xdr:col>1</xdr:col>
      <xdr:colOff>104760</xdr:colOff>
      <xdr:row>16</xdr:row>
      <xdr:rowOff>105120</xdr:rowOff>
    </xdr:from>
    <xdr:to>
      <xdr:col>1</xdr:col>
      <xdr:colOff>1532160</xdr:colOff>
      <xdr:row>16</xdr:row>
      <xdr:rowOff>608400</xdr:rowOff>
    </xdr:to>
    <xdr:pic>
      <xdr:nvPicPr>
        <xdr:cNvPr id="87" name="image5.png"/>
        <xdr:cNvPicPr/>
      </xdr:nvPicPr>
      <xdr:blipFill>
        <a:blip xmlns:r="http://schemas.openxmlformats.org/officeDocument/2006/relationships" r:embed="rId3"/>
        <a:stretch/>
      </xdr:blipFill>
      <xdr:spPr>
        <a:xfrm>
          <a:off x="2118240" y="5277600"/>
          <a:ext cx="1427400" cy="503280"/>
        </a:xfrm>
        <a:prstGeom prst="rect">
          <a:avLst/>
        </a:prstGeom>
        <a:ln>
          <a:noFill/>
        </a:ln>
      </xdr:spPr>
    </xdr:pic>
    <xdr:clientData/>
  </xdr:twoCellAnchor>
  <xdr:twoCellAnchor editAs="oneCell">
    <xdr:from>
      <xdr:col>1</xdr:col>
      <xdr:colOff>95400</xdr:colOff>
      <xdr:row>20</xdr:row>
      <xdr:rowOff>38160</xdr:rowOff>
    </xdr:from>
    <xdr:to>
      <xdr:col>1</xdr:col>
      <xdr:colOff>1522800</xdr:colOff>
      <xdr:row>20</xdr:row>
      <xdr:rowOff>2046600</xdr:rowOff>
    </xdr:to>
    <xdr:pic>
      <xdr:nvPicPr>
        <xdr:cNvPr id="88" name="image7.jpg"/>
        <xdr:cNvPicPr/>
      </xdr:nvPicPr>
      <xdr:blipFill>
        <a:blip xmlns:r="http://schemas.openxmlformats.org/officeDocument/2006/relationships" r:embed="rId4"/>
        <a:stretch/>
      </xdr:blipFill>
      <xdr:spPr>
        <a:xfrm>
          <a:off x="2108880" y="8801640"/>
          <a:ext cx="1427400" cy="2008440"/>
        </a:xfrm>
        <a:prstGeom prst="rect">
          <a:avLst/>
        </a:prstGeom>
        <a:ln>
          <a:noFill/>
        </a:ln>
      </xdr:spPr>
    </xdr:pic>
    <xdr:clientData/>
  </xdr:twoCellAnchor>
  <xdr:twoCellAnchor editAs="oneCell">
    <xdr:from>
      <xdr:col>1</xdr:col>
      <xdr:colOff>95400</xdr:colOff>
      <xdr:row>26</xdr:row>
      <xdr:rowOff>47880</xdr:rowOff>
    </xdr:from>
    <xdr:to>
      <xdr:col>1</xdr:col>
      <xdr:colOff>1522800</xdr:colOff>
      <xdr:row>26</xdr:row>
      <xdr:rowOff>741600</xdr:rowOff>
    </xdr:to>
    <xdr:pic>
      <xdr:nvPicPr>
        <xdr:cNvPr id="89" name="image16.jpg"/>
        <xdr:cNvPicPr/>
      </xdr:nvPicPr>
      <xdr:blipFill>
        <a:blip xmlns:r="http://schemas.openxmlformats.org/officeDocument/2006/relationships" r:embed="rId5"/>
        <a:stretch/>
      </xdr:blipFill>
      <xdr:spPr>
        <a:xfrm>
          <a:off x="2108880" y="14259600"/>
          <a:ext cx="1427400" cy="693720"/>
        </a:xfrm>
        <a:prstGeom prst="rect">
          <a:avLst/>
        </a:prstGeom>
        <a:ln>
          <a:noFill/>
        </a:ln>
      </xdr:spPr>
    </xdr:pic>
    <xdr:clientData/>
  </xdr:twoCellAnchor>
  <xdr:twoCellAnchor editAs="oneCell">
    <xdr:from>
      <xdr:col>1</xdr:col>
      <xdr:colOff>85680</xdr:colOff>
      <xdr:row>24</xdr:row>
      <xdr:rowOff>38520</xdr:rowOff>
    </xdr:from>
    <xdr:to>
      <xdr:col>1</xdr:col>
      <xdr:colOff>1513080</xdr:colOff>
      <xdr:row>24</xdr:row>
      <xdr:rowOff>513360</xdr:rowOff>
    </xdr:to>
    <xdr:pic>
      <xdr:nvPicPr>
        <xdr:cNvPr id="90" name="image14.jpg"/>
        <xdr:cNvPicPr/>
      </xdr:nvPicPr>
      <xdr:blipFill>
        <a:blip xmlns:r="http://schemas.openxmlformats.org/officeDocument/2006/relationships" r:embed="rId6"/>
        <a:stretch/>
      </xdr:blipFill>
      <xdr:spPr>
        <a:xfrm>
          <a:off x="2099160" y="12773880"/>
          <a:ext cx="1427400" cy="474840"/>
        </a:xfrm>
        <a:prstGeom prst="rect">
          <a:avLst/>
        </a:prstGeom>
        <a:ln>
          <a:noFill/>
        </a:ln>
      </xdr:spPr>
    </xdr:pic>
    <xdr:clientData/>
  </xdr:twoCellAnchor>
  <xdr:twoCellAnchor editAs="oneCell">
    <xdr:from>
      <xdr:col>1</xdr:col>
      <xdr:colOff>0</xdr:colOff>
      <xdr:row>25</xdr:row>
      <xdr:rowOff>0</xdr:rowOff>
    </xdr:from>
    <xdr:to>
      <xdr:col>1</xdr:col>
      <xdr:colOff>1579680</xdr:colOff>
      <xdr:row>25</xdr:row>
      <xdr:rowOff>836640</xdr:rowOff>
    </xdr:to>
    <xdr:pic>
      <xdr:nvPicPr>
        <xdr:cNvPr id="91" name="image17.jpg"/>
        <xdr:cNvPicPr/>
      </xdr:nvPicPr>
      <xdr:blipFill>
        <a:blip xmlns:r="http://schemas.openxmlformats.org/officeDocument/2006/relationships" r:embed="rId7"/>
        <a:stretch/>
      </xdr:blipFill>
      <xdr:spPr>
        <a:xfrm>
          <a:off x="2013480" y="13335480"/>
          <a:ext cx="1579680" cy="836640"/>
        </a:xfrm>
        <a:prstGeom prst="rect">
          <a:avLst/>
        </a:prstGeom>
        <a:ln>
          <a:noFill/>
        </a:ln>
      </xdr:spPr>
    </xdr:pic>
    <xdr:clientData/>
  </xdr:twoCellAnchor>
  <xdr:twoCellAnchor editAs="oneCell">
    <xdr:from>
      <xdr:col>1</xdr:col>
      <xdr:colOff>104760</xdr:colOff>
      <xdr:row>27</xdr:row>
      <xdr:rowOff>114840</xdr:rowOff>
    </xdr:from>
    <xdr:to>
      <xdr:col>1</xdr:col>
      <xdr:colOff>1532160</xdr:colOff>
      <xdr:row>27</xdr:row>
      <xdr:rowOff>1208880</xdr:rowOff>
    </xdr:to>
    <xdr:pic>
      <xdr:nvPicPr>
        <xdr:cNvPr id="92" name="image15.jpg"/>
        <xdr:cNvPicPr/>
      </xdr:nvPicPr>
      <xdr:blipFill>
        <a:blip xmlns:r="http://schemas.openxmlformats.org/officeDocument/2006/relationships" r:embed="rId8"/>
        <a:stretch/>
      </xdr:blipFill>
      <xdr:spPr>
        <a:xfrm>
          <a:off x="2118240" y="15136200"/>
          <a:ext cx="1427400" cy="1094040"/>
        </a:xfrm>
        <a:prstGeom prst="rect">
          <a:avLst/>
        </a:prstGeom>
        <a:ln>
          <a:noFill/>
        </a:ln>
      </xdr:spPr>
    </xdr:pic>
    <xdr:clientData/>
  </xdr:twoCellAnchor>
  <xdr:twoCellAnchor editAs="oneCell">
    <xdr:from>
      <xdr:col>1</xdr:col>
      <xdr:colOff>114480</xdr:colOff>
      <xdr:row>17</xdr:row>
      <xdr:rowOff>28440</xdr:rowOff>
    </xdr:from>
    <xdr:to>
      <xdr:col>1</xdr:col>
      <xdr:colOff>1541880</xdr:colOff>
      <xdr:row>17</xdr:row>
      <xdr:rowOff>1312920</xdr:rowOff>
    </xdr:to>
    <xdr:pic>
      <xdr:nvPicPr>
        <xdr:cNvPr id="93" name="image19.jpg"/>
        <xdr:cNvPicPr/>
      </xdr:nvPicPr>
      <xdr:blipFill>
        <a:blip xmlns:r="http://schemas.openxmlformats.org/officeDocument/2006/relationships" r:embed="rId9"/>
        <a:stretch/>
      </xdr:blipFill>
      <xdr:spPr>
        <a:xfrm>
          <a:off x="2127960" y="5943960"/>
          <a:ext cx="1427400" cy="1284480"/>
        </a:xfrm>
        <a:prstGeom prst="rect">
          <a:avLst/>
        </a:prstGeom>
        <a:ln>
          <a:noFill/>
        </a:ln>
      </xdr:spPr>
    </xdr:pic>
    <xdr:clientData/>
  </xdr:twoCellAnchor>
  <xdr:twoCellAnchor editAs="oneCell">
    <xdr:from>
      <xdr:col>1</xdr:col>
      <xdr:colOff>123840</xdr:colOff>
      <xdr:row>18</xdr:row>
      <xdr:rowOff>95760</xdr:rowOff>
    </xdr:from>
    <xdr:to>
      <xdr:col>1</xdr:col>
      <xdr:colOff>1551240</xdr:colOff>
      <xdr:row>18</xdr:row>
      <xdr:rowOff>599040</xdr:rowOff>
    </xdr:to>
    <xdr:pic>
      <xdr:nvPicPr>
        <xdr:cNvPr id="94" name="image5.png"/>
        <xdr:cNvPicPr/>
      </xdr:nvPicPr>
      <xdr:blipFill>
        <a:blip xmlns:r="http://schemas.openxmlformats.org/officeDocument/2006/relationships" r:embed="rId3"/>
        <a:stretch/>
      </xdr:blipFill>
      <xdr:spPr>
        <a:xfrm>
          <a:off x="2137320" y="7411320"/>
          <a:ext cx="1427400" cy="503280"/>
        </a:xfrm>
        <a:prstGeom prst="rect">
          <a:avLst/>
        </a:prstGeom>
        <a:ln>
          <a:noFill/>
        </a:ln>
      </xdr:spPr>
    </xdr:pic>
    <xdr:clientData/>
  </xdr:twoCellAnchor>
  <xdr:twoCellAnchor editAs="oneCell">
    <xdr:from>
      <xdr:col>1</xdr:col>
      <xdr:colOff>95400</xdr:colOff>
      <xdr:row>22</xdr:row>
      <xdr:rowOff>237960</xdr:rowOff>
    </xdr:from>
    <xdr:to>
      <xdr:col>1</xdr:col>
      <xdr:colOff>1522800</xdr:colOff>
      <xdr:row>22</xdr:row>
      <xdr:rowOff>741240</xdr:rowOff>
    </xdr:to>
    <xdr:pic>
      <xdr:nvPicPr>
        <xdr:cNvPr id="95" name="image5.png"/>
        <xdr:cNvPicPr/>
      </xdr:nvPicPr>
      <xdr:blipFill>
        <a:blip xmlns:r="http://schemas.openxmlformats.org/officeDocument/2006/relationships" r:embed="rId3"/>
        <a:stretch/>
      </xdr:blipFill>
      <xdr:spPr>
        <a:xfrm>
          <a:off x="2108880" y="11573280"/>
          <a:ext cx="1427400" cy="5032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9360</xdr:colOff>
      <xdr:row>1</xdr:row>
      <xdr:rowOff>171360</xdr:rowOff>
    </xdr:from>
    <xdr:to>
      <xdr:col>3</xdr:col>
      <xdr:colOff>1303200</xdr:colOff>
      <xdr:row>1</xdr:row>
      <xdr:rowOff>465120</xdr:rowOff>
    </xdr:to>
    <xdr:pic>
      <xdr:nvPicPr>
        <xdr:cNvPr id="96" name="image47.png"/>
        <xdr:cNvPicPr/>
      </xdr:nvPicPr>
      <xdr:blipFill>
        <a:blip xmlns:r="http://schemas.openxmlformats.org/officeDocument/2006/relationships" r:embed="rId1"/>
        <a:stretch/>
      </xdr:blipFill>
      <xdr:spPr>
        <a:xfrm>
          <a:off x="10701360" y="333000"/>
          <a:ext cx="1293840" cy="293760"/>
        </a:xfrm>
        <a:prstGeom prst="rect">
          <a:avLst/>
        </a:prstGeom>
        <a:ln>
          <a:noFill/>
        </a:ln>
      </xdr:spPr>
    </xdr:pic>
    <xdr:clientData/>
  </xdr:twoCellAnchor>
  <xdr:twoCellAnchor editAs="oneCell">
    <xdr:from>
      <xdr:col>1</xdr:col>
      <xdr:colOff>95400</xdr:colOff>
      <xdr:row>9</xdr:row>
      <xdr:rowOff>85680</xdr:rowOff>
    </xdr:from>
    <xdr:to>
      <xdr:col>1</xdr:col>
      <xdr:colOff>1522800</xdr:colOff>
      <xdr:row>9</xdr:row>
      <xdr:rowOff>588960</xdr:rowOff>
    </xdr:to>
    <xdr:pic>
      <xdr:nvPicPr>
        <xdr:cNvPr id="97" name="image44.png"/>
        <xdr:cNvPicPr/>
      </xdr:nvPicPr>
      <xdr:blipFill>
        <a:blip xmlns:r="http://schemas.openxmlformats.org/officeDocument/2006/relationships" r:embed="rId2"/>
        <a:stretch/>
      </xdr:blipFill>
      <xdr:spPr>
        <a:xfrm>
          <a:off x="2035800" y="4800240"/>
          <a:ext cx="1427400" cy="503280"/>
        </a:xfrm>
        <a:prstGeom prst="rect">
          <a:avLst/>
        </a:prstGeom>
        <a:ln>
          <a:noFill/>
        </a:ln>
      </xdr:spPr>
    </xdr:pic>
    <xdr:clientData/>
  </xdr:twoCellAnchor>
  <xdr:twoCellAnchor editAs="oneCell">
    <xdr:from>
      <xdr:col>0</xdr:col>
      <xdr:colOff>162000</xdr:colOff>
      <xdr:row>1</xdr:row>
      <xdr:rowOff>38160</xdr:rowOff>
    </xdr:from>
    <xdr:to>
      <xdr:col>0</xdr:col>
      <xdr:colOff>1751400</xdr:colOff>
      <xdr:row>1</xdr:row>
      <xdr:rowOff>589320</xdr:rowOff>
    </xdr:to>
    <xdr:pic>
      <xdr:nvPicPr>
        <xdr:cNvPr id="98" name="image46.png"/>
        <xdr:cNvPicPr/>
      </xdr:nvPicPr>
      <xdr:blipFill>
        <a:blip xmlns:r="http://schemas.openxmlformats.org/officeDocument/2006/relationships" r:embed="rId3"/>
        <a:stretch/>
      </xdr:blipFill>
      <xdr:spPr>
        <a:xfrm>
          <a:off x="162000" y="199800"/>
          <a:ext cx="1589400" cy="551160"/>
        </a:xfrm>
        <a:prstGeom prst="rect">
          <a:avLst/>
        </a:prstGeom>
        <a:ln>
          <a:noFill/>
        </a:ln>
      </xdr:spPr>
    </xdr:pic>
    <xdr:clientData/>
  </xdr:twoCellAnchor>
  <xdr:twoCellAnchor editAs="oneCell">
    <xdr:from>
      <xdr:col>1</xdr:col>
      <xdr:colOff>114480</xdr:colOff>
      <xdr:row>8</xdr:row>
      <xdr:rowOff>95400</xdr:rowOff>
    </xdr:from>
    <xdr:to>
      <xdr:col>1</xdr:col>
      <xdr:colOff>1541880</xdr:colOff>
      <xdr:row>8</xdr:row>
      <xdr:rowOff>1522800</xdr:rowOff>
    </xdr:to>
    <xdr:pic>
      <xdr:nvPicPr>
        <xdr:cNvPr id="99" name="image45.jpg"/>
        <xdr:cNvPicPr/>
      </xdr:nvPicPr>
      <xdr:blipFill>
        <a:blip xmlns:r="http://schemas.openxmlformats.org/officeDocument/2006/relationships" r:embed="rId4"/>
        <a:stretch/>
      </xdr:blipFill>
      <xdr:spPr>
        <a:xfrm>
          <a:off x="2054880" y="3171960"/>
          <a:ext cx="1427400" cy="1427400"/>
        </a:xfrm>
        <a:prstGeom prst="rect">
          <a:avLst/>
        </a:prstGeom>
        <a:ln>
          <a:noFill/>
        </a:ln>
      </xdr:spPr>
    </xdr:pic>
    <xdr:clientData/>
  </xdr:twoCellAnchor>
  <xdr:twoCellAnchor editAs="oneCell">
    <xdr:from>
      <xdr:col>1</xdr:col>
      <xdr:colOff>457200</xdr:colOff>
      <xdr:row>12</xdr:row>
      <xdr:rowOff>95400</xdr:rowOff>
    </xdr:from>
    <xdr:to>
      <xdr:col>1</xdr:col>
      <xdr:colOff>1227240</xdr:colOff>
      <xdr:row>12</xdr:row>
      <xdr:rowOff>865440</xdr:rowOff>
    </xdr:to>
    <xdr:pic>
      <xdr:nvPicPr>
        <xdr:cNvPr id="100" name="image48.png"/>
        <xdr:cNvPicPr/>
      </xdr:nvPicPr>
      <xdr:blipFill>
        <a:blip xmlns:r="http://schemas.openxmlformats.org/officeDocument/2006/relationships" r:embed="rId5"/>
        <a:stretch/>
      </xdr:blipFill>
      <xdr:spPr>
        <a:xfrm>
          <a:off x="2397600" y="7753320"/>
          <a:ext cx="770040" cy="770040"/>
        </a:xfrm>
        <a:prstGeom prst="rect">
          <a:avLst/>
        </a:prstGeom>
        <a:ln>
          <a:noFill/>
        </a:ln>
      </xdr:spPr>
    </xdr:pic>
    <xdr:clientData/>
  </xdr:twoCellAnchor>
  <xdr:twoCellAnchor editAs="oneCell">
    <xdr:from>
      <xdr:col>1</xdr:col>
      <xdr:colOff>95400</xdr:colOff>
      <xdr:row>17</xdr:row>
      <xdr:rowOff>209520</xdr:rowOff>
    </xdr:from>
    <xdr:to>
      <xdr:col>1</xdr:col>
      <xdr:colOff>1522800</xdr:colOff>
      <xdr:row>17</xdr:row>
      <xdr:rowOff>722520</xdr:rowOff>
    </xdr:to>
    <xdr:pic>
      <xdr:nvPicPr>
        <xdr:cNvPr id="101" name="image49.png"/>
        <xdr:cNvPicPr/>
      </xdr:nvPicPr>
      <xdr:blipFill>
        <a:blip xmlns:r="http://schemas.openxmlformats.org/officeDocument/2006/relationships" r:embed="rId6"/>
        <a:stretch/>
      </xdr:blipFill>
      <xdr:spPr>
        <a:xfrm>
          <a:off x="2035800" y="10762920"/>
          <a:ext cx="1427400" cy="513000"/>
        </a:xfrm>
        <a:prstGeom prst="rect">
          <a:avLst/>
        </a:prstGeom>
        <a:ln>
          <a:noFill/>
        </a:ln>
      </xdr:spPr>
    </xdr:pic>
    <xdr:clientData/>
  </xdr:twoCellAnchor>
  <xdr:twoCellAnchor editAs="oneCell">
    <xdr:from>
      <xdr:col>1</xdr:col>
      <xdr:colOff>276120</xdr:colOff>
      <xdr:row>10</xdr:row>
      <xdr:rowOff>28440</xdr:rowOff>
    </xdr:from>
    <xdr:to>
      <xdr:col>1</xdr:col>
      <xdr:colOff>1322280</xdr:colOff>
      <xdr:row>10</xdr:row>
      <xdr:rowOff>1008000</xdr:rowOff>
    </xdr:to>
    <xdr:pic>
      <xdr:nvPicPr>
        <xdr:cNvPr id="102" name="image51.png"/>
        <xdr:cNvPicPr/>
      </xdr:nvPicPr>
      <xdr:blipFill>
        <a:blip xmlns:r="http://schemas.openxmlformats.org/officeDocument/2006/relationships" r:embed="rId7"/>
        <a:stretch/>
      </xdr:blipFill>
      <xdr:spPr>
        <a:xfrm>
          <a:off x="2216520" y="5476680"/>
          <a:ext cx="1046160" cy="979560"/>
        </a:xfrm>
        <a:prstGeom prst="rect">
          <a:avLst/>
        </a:prstGeom>
        <a:ln>
          <a:noFill/>
        </a:ln>
      </xdr:spPr>
    </xdr:pic>
    <xdr:clientData/>
  </xdr:twoCellAnchor>
  <xdr:twoCellAnchor editAs="oneCell">
    <xdr:from>
      <xdr:col>1</xdr:col>
      <xdr:colOff>95400</xdr:colOff>
      <xdr:row>23</xdr:row>
      <xdr:rowOff>133200</xdr:rowOff>
    </xdr:from>
    <xdr:to>
      <xdr:col>1</xdr:col>
      <xdr:colOff>1494000</xdr:colOff>
      <xdr:row>23</xdr:row>
      <xdr:rowOff>617400</xdr:rowOff>
    </xdr:to>
    <xdr:pic>
      <xdr:nvPicPr>
        <xdr:cNvPr id="103" name="image50.png"/>
        <xdr:cNvPicPr/>
      </xdr:nvPicPr>
      <xdr:blipFill>
        <a:blip xmlns:r="http://schemas.openxmlformats.org/officeDocument/2006/relationships" r:embed="rId8"/>
        <a:stretch/>
      </xdr:blipFill>
      <xdr:spPr>
        <a:xfrm>
          <a:off x="2035800" y="15725520"/>
          <a:ext cx="1398600" cy="484200"/>
        </a:xfrm>
        <a:prstGeom prst="rect">
          <a:avLst/>
        </a:prstGeom>
        <a:ln>
          <a:noFill/>
        </a:ln>
      </xdr:spPr>
    </xdr:pic>
    <xdr:clientData/>
  </xdr:twoCellAnchor>
  <xdr:twoCellAnchor editAs="oneCell">
    <xdr:from>
      <xdr:col>1</xdr:col>
      <xdr:colOff>361800</xdr:colOff>
      <xdr:row>21</xdr:row>
      <xdr:rowOff>114480</xdr:rowOff>
    </xdr:from>
    <xdr:to>
      <xdr:col>1</xdr:col>
      <xdr:colOff>1284120</xdr:colOff>
      <xdr:row>21</xdr:row>
      <xdr:rowOff>1418040</xdr:rowOff>
    </xdr:to>
    <xdr:pic>
      <xdr:nvPicPr>
        <xdr:cNvPr id="104" name="image52.jpg"/>
        <xdr:cNvPicPr/>
      </xdr:nvPicPr>
      <xdr:blipFill>
        <a:blip xmlns:r="http://schemas.openxmlformats.org/officeDocument/2006/relationships" r:embed="rId9"/>
        <a:stretch/>
      </xdr:blipFill>
      <xdr:spPr>
        <a:xfrm>
          <a:off x="2302200" y="12601440"/>
          <a:ext cx="922320" cy="1303560"/>
        </a:xfrm>
        <a:prstGeom prst="rect">
          <a:avLst/>
        </a:prstGeom>
        <a:ln>
          <a:noFill/>
        </a:ln>
      </xdr:spPr>
    </xdr:pic>
    <xdr:clientData/>
  </xdr:twoCellAnchor>
  <xdr:twoCellAnchor editAs="oneCell">
    <xdr:from>
      <xdr:col>1</xdr:col>
      <xdr:colOff>361800</xdr:colOff>
      <xdr:row>22</xdr:row>
      <xdr:rowOff>57240</xdr:rowOff>
    </xdr:from>
    <xdr:to>
      <xdr:col>1</xdr:col>
      <xdr:colOff>1312920</xdr:colOff>
      <xdr:row>22</xdr:row>
      <xdr:rowOff>1408320</xdr:rowOff>
    </xdr:to>
    <xdr:pic>
      <xdr:nvPicPr>
        <xdr:cNvPr id="105" name="image53.jpg"/>
        <xdr:cNvPicPr/>
      </xdr:nvPicPr>
      <xdr:blipFill>
        <a:blip xmlns:r="http://schemas.openxmlformats.org/officeDocument/2006/relationships" r:embed="rId10"/>
        <a:stretch/>
      </xdr:blipFill>
      <xdr:spPr>
        <a:xfrm>
          <a:off x="2302200" y="14096880"/>
          <a:ext cx="951120" cy="1351080"/>
        </a:xfrm>
        <a:prstGeom prst="rect">
          <a:avLst/>
        </a:prstGeom>
        <a:ln>
          <a:noFill/>
        </a:ln>
      </xdr:spPr>
    </xdr:pic>
    <xdr:clientData/>
  </xdr:twoCellAnchor>
  <xdr:twoCellAnchor editAs="oneCell">
    <xdr:from>
      <xdr:col>1</xdr:col>
      <xdr:colOff>104760</xdr:colOff>
      <xdr:row>11</xdr:row>
      <xdr:rowOff>266760</xdr:rowOff>
    </xdr:from>
    <xdr:to>
      <xdr:col>1</xdr:col>
      <xdr:colOff>1532160</xdr:colOff>
      <xdr:row>11</xdr:row>
      <xdr:rowOff>741600</xdr:rowOff>
    </xdr:to>
    <xdr:pic>
      <xdr:nvPicPr>
        <xdr:cNvPr id="106" name="image54.png"/>
        <xdr:cNvPicPr/>
      </xdr:nvPicPr>
      <xdr:blipFill>
        <a:blip xmlns:r="http://schemas.openxmlformats.org/officeDocument/2006/relationships" r:embed="rId11"/>
        <a:stretch/>
      </xdr:blipFill>
      <xdr:spPr>
        <a:xfrm>
          <a:off x="2045160" y="6933960"/>
          <a:ext cx="1427400" cy="474840"/>
        </a:xfrm>
        <a:prstGeom prst="rect">
          <a:avLst/>
        </a:prstGeom>
        <a:ln>
          <a:noFill/>
        </a:ln>
      </xdr:spPr>
    </xdr:pic>
    <xdr:clientData/>
  </xdr:twoCellAnchor>
  <xdr:twoCellAnchor editAs="oneCell">
    <xdr:from>
      <xdr:col>1</xdr:col>
      <xdr:colOff>95400</xdr:colOff>
      <xdr:row>6</xdr:row>
      <xdr:rowOff>162000</xdr:rowOff>
    </xdr:from>
    <xdr:to>
      <xdr:col>1</xdr:col>
      <xdr:colOff>1522800</xdr:colOff>
      <xdr:row>6</xdr:row>
      <xdr:rowOff>408240</xdr:rowOff>
    </xdr:to>
    <xdr:pic>
      <xdr:nvPicPr>
        <xdr:cNvPr id="107" name="image55.png"/>
        <xdr:cNvPicPr/>
      </xdr:nvPicPr>
      <xdr:blipFill>
        <a:blip xmlns:r="http://schemas.openxmlformats.org/officeDocument/2006/relationships" r:embed="rId12"/>
        <a:stretch/>
      </xdr:blipFill>
      <xdr:spPr>
        <a:xfrm>
          <a:off x="2035800" y="2009520"/>
          <a:ext cx="1427400" cy="246240"/>
        </a:xfrm>
        <a:prstGeom prst="rect">
          <a:avLst/>
        </a:prstGeom>
        <a:ln>
          <a:noFill/>
        </a:ln>
      </xdr:spPr>
    </xdr:pic>
    <xdr:clientData/>
  </xdr:twoCellAnchor>
  <xdr:twoCellAnchor editAs="oneCell">
    <xdr:from>
      <xdr:col>1</xdr:col>
      <xdr:colOff>85680</xdr:colOff>
      <xdr:row>7</xdr:row>
      <xdr:rowOff>142920</xdr:rowOff>
    </xdr:from>
    <xdr:to>
      <xdr:col>1</xdr:col>
      <xdr:colOff>1513080</xdr:colOff>
      <xdr:row>7</xdr:row>
      <xdr:rowOff>389160</xdr:rowOff>
    </xdr:to>
    <xdr:pic>
      <xdr:nvPicPr>
        <xdr:cNvPr id="108" name="image55.png"/>
        <xdr:cNvPicPr/>
      </xdr:nvPicPr>
      <xdr:blipFill>
        <a:blip xmlns:r="http://schemas.openxmlformats.org/officeDocument/2006/relationships" r:embed="rId12"/>
        <a:stretch/>
      </xdr:blipFill>
      <xdr:spPr>
        <a:xfrm>
          <a:off x="2026080" y="2609640"/>
          <a:ext cx="1427400" cy="246240"/>
        </a:xfrm>
        <a:prstGeom prst="rect">
          <a:avLst/>
        </a:prstGeom>
        <a:ln>
          <a:noFill/>
        </a:ln>
      </xdr:spPr>
    </xdr:pic>
    <xdr:clientData/>
  </xdr:twoCellAnchor>
  <xdr:twoCellAnchor editAs="oneCell">
    <xdr:from>
      <xdr:col>1</xdr:col>
      <xdr:colOff>114480</xdr:colOff>
      <xdr:row>13</xdr:row>
      <xdr:rowOff>114480</xdr:rowOff>
    </xdr:from>
    <xdr:to>
      <xdr:col>1</xdr:col>
      <xdr:colOff>1541880</xdr:colOff>
      <xdr:row>13</xdr:row>
      <xdr:rowOff>617760</xdr:rowOff>
    </xdr:to>
    <xdr:pic>
      <xdr:nvPicPr>
        <xdr:cNvPr id="109" name="image44.png"/>
        <xdr:cNvPicPr/>
      </xdr:nvPicPr>
      <xdr:blipFill>
        <a:blip xmlns:r="http://schemas.openxmlformats.org/officeDocument/2006/relationships" r:embed="rId2"/>
        <a:stretch/>
      </xdr:blipFill>
      <xdr:spPr>
        <a:xfrm>
          <a:off x="2054880" y="8763120"/>
          <a:ext cx="1427400" cy="5032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1</xdr:row>
      <xdr:rowOff>28800</xdr:rowOff>
    </xdr:from>
    <xdr:to>
      <xdr:col>0</xdr:col>
      <xdr:colOff>1779840</xdr:colOff>
      <xdr:row>1</xdr:row>
      <xdr:rowOff>627480</xdr:rowOff>
    </xdr:to>
    <xdr:pic>
      <xdr:nvPicPr>
        <xdr:cNvPr id="110" name="image56.png"/>
        <xdr:cNvPicPr/>
      </xdr:nvPicPr>
      <xdr:blipFill>
        <a:blip xmlns:r="http://schemas.openxmlformats.org/officeDocument/2006/relationships" r:embed="rId1"/>
        <a:stretch/>
      </xdr:blipFill>
      <xdr:spPr>
        <a:xfrm>
          <a:off x="66600" y="171360"/>
          <a:ext cx="1713240" cy="598680"/>
        </a:xfrm>
        <a:prstGeom prst="rect">
          <a:avLst/>
        </a:prstGeom>
        <a:ln>
          <a:noFill/>
        </a:ln>
      </xdr:spPr>
    </xdr:pic>
    <xdr:clientData/>
  </xdr:twoCellAnchor>
  <xdr:twoCellAnchor editAs="oneCell">
    <xdr:from>
      <xdr:col>3</xdr:col>
      <xdr:colOff>57600</xdr:colOff>
      <xdr:row>1</xdr:row>
      <xdr:rowOff>114840</xdr:rowOff>
    </xdr:from>
    <xdr:to>
      <xdr:col>3</xdr:col>
      <xdr:colOff>1427760</xdr:colOff>
      <xdr:row>1</xdr:row>
      <xdr:rowOff>418320</xdr:rowOff>
    </xdr:to>
    <xdr:pic>
      <xdr:nvPicPr>
        <xdr:cNvPr id="111" name="image57.png"/>
        <xdr:cNvPicPr/>
      </xdr:nvPicPr>
      <xdr:blipFill>
        <a:blip xmlns:r="http://schemas.openxmlformats.org/officeDocument/2006/relationships" r:embed="rId2"/>
        <a:stretch/>
      </xdr:blipFill>
      <xdr:spPr>
        <a:xfrm>
          <a:off x="11902680" y="257400"/>
          <a:ext cx="1370160" cy="303480"/>
        </a:xfrm>
        <a:prstGeom prst="rect">
          <a:avLst/>
        </a:prstGeom>
        <a:ln>
          <a:noFill/>
        </a:ln>
      </xdr:spPr>
    </xdr:pic>
    <xdr:clientData/>
  </xdr:twoCellAnchor>
  <xdr:twoCellAnchor editAs="oneCell">
    <xdr:from>
      <xdr:col>1</xdr:col>
      <xdr:colOff>57240</xdr:colOff>
      <xdr:row>6</xdr:row>
      <xdr:rowOff>57600</xdr:rowOff>
    </xdr:from>
    <xdr:to>
      <xdr:col>1</xdr:col>
      <xdr:colOff>1827360</xdr:colOff>
      <xdr:row>6</xdr:row>
      <xdr:rowOff>637200</xdr:rowOff>
    </xdr:to>
    <xdr:pic>
      <xdr:nvPicPr>
        <xdr:cNvPr id="112" name="image58.jpg"/>
        <xdr:cNvPicPr/>
      </xdr:nvPicPr>
      <xdr:blipFill>
        <a:blip xmlns:r="http://schemas.openxmlformats.org/officeDocument/2006/relationships" r:embed="rId3"/>
        <a:stretch/>
      </xdr:blipFill>
      <xdr:spPr>
        <a:xfrm>
          <a:off x="2025000" y="1752840"/>
          <a:ext cx="1770120" cy="579600"/>
        </a:xfrm>
        <a:prstGeom prst="rect">
          <a:avLst/>
        </a:prstGeom>
        <a:ln>
          <a:noFill/>
        </a:ln>
      </xdr:spPr>
    </xdr:pic>
    <xdr:clientData/>
  </xdr:twoCellAnchor>
  <xdr:twoCellAnchor editAs="oneCell">
    <xdr:from>
      <xdr:col>1</xdr:col>
      <xdr:colOff>228600</xdr:colOff>
      <xdr:row>9</xdr:row>
      <xdr:rowOff>152280</xdr:rowOff>
    </xdr:from>
    <xdr:to>
      <xdr:col>1</xdr:col>
      <xdr:colOff>1656000</xdr:colOff>
      <xdr:row>9</xdr:row>
      <xdr:rowOff>770040</xdr:rowOff>
    </xdr:to>
    <xdr:pic>
      <xdr:nvPicPr>
        <xdr:cNvPr id="113" name="image59.jpg"/>
        <xdr:cNvPicPr/>
      </xdr:nvPicPr>
      <xdr:blipFill>
        <a:blip xmlns:r="http://schemas.openxmlformats.org/officeDocument/2006/relationships" r:embed="rId4"/>
        <a:stretch/>
      </xdr:blipFill>
      <xdr:spPr>
        <a:xfrm>
          <a:off x="2196360" y="3295440"/>
          <a:ext cx="1427400" cy="617760"/>
        </a:xfrm>
        <a:prstGeom prst="rect">
          <a:avLst/>
        </a:prstGeom>
        <a:ln>
          <a:noFill/>
        </a:ln>
      </xdr:spPr>
    </xdr:pic>
    <xdr:clientData/>
  </xdr:twoCellAnchor>
  <xdr:twoCellAnchor editAs="oneCell">
    <xdr:from>
      <xdr:col>1</xdr:col>
      <xdr:colOff>237960</xdr:colOff>
      <xdr:row>10</xdr:row>
      <xdr:rowOff>190440</xdr:rowOff>
    </xdr:from>
    <xdr:to>
      <xdr:col>1</xdr:col>
      <xdr:colOff>1665360</xdr:colOff>
      <xdr:row>10</xdr:row>
      <xdr:rowOff>827280</xdr:rowOff>
    </xdr:to>
    <xdr:pic>
      <xdr:nvPicPr>
        <xdr:cNvPr id="114" name="image60.jpg"/>
        <xdr:cNvPicPr/>
      </xdr:nvPicPr>
      <xdr:blipFill>
        <a:blip xmlns:r="http://schemas.openxmlformats.org/officeDocument/2006/relationships" r:embed="rId5"/>
        <a:stretch/>
      </xdr:blipFill>
      <xdr:spPr>
        <a:xfrm>
          <a:off x="2205720" y="4514760"/>
          <a:ext cx="1427400" cy="636840"/>
        </a:xfrm>
        <a:prstGeom prst="rect">
          <a:avLst/>
        </a:prstGeom>
        <a:ln>
          <a:noFill/>
        </a:ln>
      </xdr:spPr>
    </xdr:pic>
    <xdr:clientData/>
  </xdr:twoCellAnchor>
  <xdr:twoCellAnchor editAs="oneCell">
    <xdr:from>
      <xdr:col>1</xdr:col>
      <xdr:colOff>70560</xdr:colOff>
      <xdr:row>13</xdr:row>
      <xdr:rowOff>228960</xdr:rowOff>
    </xdr:from>
    <xdr:to>
      <xdr:col>1</xdr:col>
      <xdr:colOff>1497960</xdr:colOff>
      <xdr:row>13</xdr:row>
      <xdr:rowOff>656280</xdr:rowOff>
    </xdr:to>
    <xdr:pic>
      <xdr:nvPicPr>
        <xdr:cNvPr id="115" name="image61.jpg"/>
        <xdr:cNvPicPr/>
      </xdr:nvPicPr>
      <xdr:blipFill>
        <a:blip xmlns:r="http://schemas.openxmlformats.org/officeDocument/2006/relationships" r:embed="rId6"/>
        <a:stretch/>
      </xdr:blipFill>
      <xdr:spPr>
        <a:xfrm>
          <a:off x="2038320" y="6315120"/>
          <a:ext cx="1427400" cy="427320"/>
        </a:xfrm>
        <a:prstGeom prst="rect">
          <a:avLst/>
        </a:prstGeom>
        <a:ln>
          <a:noFill/>
        </a:ln>
      </xdr:spPr>
    </xdr:pic>
    <xdr:clientData/>
  </xdr:twoCellAnchor>
  <xdr:twoCellAnchor editAs="oneCell">
    <xdr:from>
      <xdr:col>1</xdr:col>
      <xdr:colOff>285840</xdr:colOff>
      <xdr:row>16</xdr:row>
      <xdr:rowOff>228600</xdr:rowOff>
    </xdr:from>
    <xdr:to>
      <xdr:col>1</xdr:col>
      <xdr:colOff>1713240</xdr:colOff>
      <xdr:row>16</xdr:row>
      <xdr:rowOff>979560</xdr:rowOff>
    </xdr:to>
    <xdr:pic>
      <xdr:nvPicPr>
        <xdr:cNvPr id="116" name="image62.jpg"/>
        <xdr:cNvPicPr/>
      </xdr:nvPicPr>
      <xdr:blipFill>
        <a:blip xmlns:r="http://schemas.openxmlformats.org/officeDocument/2006/relationships" r:embed="rId7"/>
        <a:stretch/>
      </xdr:blipFill>
      <xdr:spPr>
        <a:xfrm>
          <a:off x="2253600" y="8791560"/>
          <a:ext cx="1427400" cy="750960"/>
        </a:xfrm>
        <a:prstGeom prst="rect">
          <a:avLst/>
        </a:prstGeom>
        <a:ln>
          <a:noFill/>
        </a:ln>
      </xdr:spPr>
    </xdr:pic>
    <xdr:clientData/>
  </xdr:twoCellAnchor>
  <xdr:twoCellAnchor editAs="oneCell">
    <xdr:from>
      <xdr:col>1</xdr:col>
      <xdr:colOff>237960</xdr:colOff>
      <xdr:row>34</xdr:row>
      <xdr:rowOff>209520</xdr:rowOff>
    </xdr:from>
    <xdr:to>
      <xdr:col>1</xdr:col>
      <xdr:colOff>1665360</xdr:colOff>
      <xdr:row>34</xdr:row>
      <xdr:rowOff>960480</xdr:rowOff>
    </xdr:to>
    <xdr:pic>
      <xdr:nvPicPr>
        <xdr:cNvPr id="117" name="image62.jpg"/>
        <xdr:cNvPicPr/>
      </xdr:nvPicPr>
      <xdr:blipFill>
        <a:blip xmlns:r="http://schemas.openxmlformats.org/officeDocument/2006/relationships" r:embed="rId7"/>
        <a:stretch/>
      </xdr:blipFill>
      <xdr:spPr>
        <a:xfrm>
          <a:off x="2205720" y="13011120"/>
          <a:ext cx="1427400" cy="750960"/>
        </a:xfrm>
        <a:prstGeom prst="rect">
          <a:avLst/>
        </a:prstGeom>
        <a:ln>
          <a:noFill/>
        </a:ln>
      </xdr:spPr>
    </xdr:pic>
    <xdr:clientData/>
  </xdr:twoCellAnchor>
  <xdr:twoCellAnchor editAs="oneCell">
    <xdr:from>
      <xdr:col>1</xdr:col>
      <xdr:colOff>70560</xdr:colOff>
      <xdr:row>14</xdr:row>
      <xdr:rowOff>333720</xdr:rowOff>
    </xdr:from>
    <xdr:to>
      <xdr:col>1</xdr:col>
      <xdr:colOff>1497960</xdr:colOff>
      <xdr:row>14</xdr:row>
      <xdr:rowOff>761040</xdr:rowOff>
    </xdr:to>
    <xdr:pic>
      <xdr:nvPicPr>
        <xdr:cNvPr id="118" name="image61.jpg"/>
        <xdr:cNvPicPr/>
      </xdr:nvPicPr>
      <xdr:blipFill>
        <a:blip xmlns:r="http://schemas.openxmlformats.org/officeDocument/2006/relationships" r:embed="rId6"/>
        <a:stretch/>
      </xdr:blipFill>
      <xdr:spPr>
        <a:xfrm>
          <a:off x="2038320" y="7458120"/>
          <a:ext cx="1427400" cy="4273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57240</xdr:colOff>
      <xdr:row>1</xdr:row>
      <xdr:rowOff>9720</xdr:rowOff>
    </xdr:from>
    <xdr:to>
      <xdr:col>0</xdr:col>
      <xdr:colOff>1751400</xdr:colOff>
      <xdr:row>1</xdr:row>
      <xdr:rowOff>589320</xdr:rowOff>
    </xdr:to>
    <xdr:pic>
      <xdr:nvPicPr>
        <xdr:cNvPr id="119" name="image56.png"/>
        <xdr:cNvPicPr/>
      </xdr:nvPicPr>
      <xdr:blipFill>
        <a:blip xmlns:r="http://schemas.openxmlformats.org/officeDocument/2006/relationships" r:embed="rId1"/>
        <a:stretch/>
      </xdr:blipFill>
      <xdr:spPr>
        <a:xfrm>
          <a:off x="57240" y="152280"/>
          <a:ext cx="1694160" cy="579600"/>
        </a:xfrm>
        <a:prstGeom prst="rect">
          <a:avLst/>
        </a:prstGeom>
        <a:ln>
          <a:noFill/>
        </a:ln>
      </xdr:spPr>
    </xdr:pic>
    <xdr:clientData/>
  </xdr:twoCellAnchor>
  <xdr:twoCellAnchor editAs="oneCell">
    <xdr:from>
      <xdr:col>3</xdr:col>
      <xdr:colOff>19080</xdr:colOff>
      <xdr:row>1</xdr:row>
      <xdr:rowOff>152640</xdr:rowOff>
    </xdr:from>
    <xdr:to>
      <xdr:col>4</xdr:col>
      <xdr:colOff>5760</xdr:colOff>
      <xdr:row>1</xdr:row>
      <xdr:rowOff>456120</xdr:rowOff>
    </xdr:to>
    <xdr:pic>
      <xdr:nvPicPr>
        <xdr:cNvPr id="120" name="image57.png"/>
        <xdr:cNvPicPr/>
      </xdr:nvPicPr>
      <xdr:blipFill>
        <a:blip xmlns:r="http://schemas.openxmlformats.org/officeDocument/2006/relationships" r:embed="rId2"/>
        <a:stretch/>
      </xdr:blipFill>
      <xdr:spPr>
        <a:xfrm>
          <a:off x="12413520" y="295200"/>
          <a:ext cx="1332360" cy="303480"/>
        </a:xfrm>
        <a:prstGeom prst="rect">
          <a:avLst/>
        </a:prstGeom>
        <a:ln>
          <a:noFill/>
        </a:ln>
      </xdr:spPr>
    </xdr:pic>
    <xdr:clientData/>
  </xdr:twoCellAnchor>
  <xdr:twoCellAnchor editAs="oneCell">
    <xdr:from>
      <xdr:col>1</xdr:col>
      <xdr:colOff>304920</xdr:colOff>
      <xdr:row>20</xdr:row>
      <xdr:rowOff>142920</xdr:rowOff>
    </xdr:from>
    <xdr:to>
      <xdr:col>1</xdr:col>
      <xdr:colOff>1732320</xdr:colOff>
      <xdr:row>20</xdr:row>
      <xdr:rowOff>836640</xdr:rowOff>
    </xdr:to>
    <xdr:pic>
      <xdr:nvPicPr>
        <xdr:cNvPr id="121" name="image63.jpg"/>
        <xdr:cNvPicPr/>
      </xdr:nvPicPr>
      <xdr:blipFill>
        <a:blip xmlns:r="http://schemas.openxmlformats.org/officeDocument/2006/relationships" r:embed="rId3"/>
        <a:stretch/>
      </xdr:blipFill>
      <xdr:spPr>
        <a:xfrm>
          <a:off x="2382480" y="12763440"/>
          <a:ext cx="1427400" cy="693720"/>
        </a:xfrm>
        <a:prstGeom prst="rect">
          <a:avLst/>
        </a:prstGeom>
        <a:ln>
          <a:noFill/>
        </a:ln>
      </xdr:spPr>
    </xdr:pic>
    <xdr:clientData/>
  </xdr:twoCellAnchor>
  <xdr:twoCellAnchor editAs="oneCell">
    <xdr:from>
      <xdr:col>1</xdr:col>
      <xdr:colOff>237960</xdr:colOff>
      <xdr:row>27</xdr:row>
      <xdr:rowOff>19440</xdr:rowOff>
    </xdr:from>
    <xdr:to>
      <xdr:col>1</xdr:col>
      <xdr:colOff>1817640</xdr:colOff>
      <xdr:row>27</xdr:row>
      <xdr:rowOff>856080</xdr:rowOff>
    </xdr:to>
    <xdr:pic>
      <xdr:nvPicPr>
        <xdr:cNvPr id="122" name="image64.jpg"/>
        <xdr:cNvPicPr/>
      </xdr:nvPicPr>
      <xdr:blipFill>
        <a:blip xmlns:r="http://schemas.openxmlformats.org/officeDocument/2006/relationships" r:embed="rId4"/>
        <a:stretch/>
      </xdr:blipFill>
      <xdr:spPr>
        <a:xfrm>
          <a:off x="2315520" y="15602040"/>
          <a:ext cx="1579680" cy="836640"/>
        </a:xfrm>
        <a:prstGeom prst="rect">
          <a:avLst/>
        </a:prstGeom>
        <a:ln>
          <a:noFill/>
        </a:ln>
      </xdr:spPr>
    </xdr:pic>
    <xdr:clientData/>
  </xdr:twoCellAnchor>
  <xdr:twoCellAnchor editAs="oneCell">
    <xdr:from>
      <xdr:col>1</xdr:col>
      <xdr:colOff>209520</xdr:colOff>
      <xdr:row>32</xdr:row>
      <xdr:rowOff>19440</xdr:rowOff>
    </xdr:from>
    <xdr:to>
      <xdr:col>1</xdr:col>
      <xdr:colOff>1808280</xdr:colOff>
      <xdr:row>32</xdr:row>
      <xdr:rowOff>865800</xdr:rowOff>
    </xdr:to>
    <xdr:pic>
      <xdr:nvPicPr>
        <xdr:cNvPr id="123" name="image64.jpg"/>
        <xdr:cNvPicPr/>
      </xdr:nvPicPr>
      <xdr:blipFill>
        <a:blip xmlns:r="http://schemas.openxmlformats.org/officeDocument/2006/relationships" r:embed="rId4"/>
        <a:stretch/>
      </xdr:blipFill>
      <xdr:spPr>
        <a:xfrm>
          <a:off x="2287080" y="17154720"/>
          <a:ext cx="1598760" cy="846360"/>
        </a:xfrm>
        <a:prstGeom prst="rect">
          <a:avLst/>
        </a:prstGeom>
        <a:ln>
          <a:noFill/>
        </a:ln>
      </xdr:spPr>
    </xdr:pic>
    <xdr:clientData/>
  </xdr:twoCellAnchor>
  <xdr:twoCellAnchor editAs="oneCell">
    <xdr:from>
      <xdr:col>1</xdr:col>
      <xdr:colOff>628560</xdr:colOff>
      <xdr:row>41</xdr:row>
      <xdr:rowOff>114480</xdr:rowOff>
    </xdr:from>
    <xdr:to>
      <xdr:col>1</xdr:col>
      <xdr:colOff>1627200</xdr:colOff>
      <xdr:row>41</xdr:row>
      <xdr:rowOff>837000</xdr:rowOff>
    </xdr:to>
    <xdr:pic>
      <xdr:nvPicPr>
        <xdr:cNvPr id="124" name="image65.jpg"/>
        <xdr:cNvPicPr/>
      </xdr:nvPicPr>
      <xdr:blipFill>
        <a:blip xmlns:r="http://schemas.openxmlformats.org/officeDocument/2006/relationships" r:embed="rId5"/>
        <a:stretch/>
      </xdr:blipFill>
      <xdr:spPr>
        <a:xfrm>
          <a:off x="2706120" y="20231280"/>
          <a:ext cx="998640" cy="722520"/>
        </a:xfrm>
        <a:prstGeom prst="rect">
          <a:avLst/>
        </a:prstGeom>
        <a:ln>
          <a:noFill/>
        </a:ln>
      </xdr:spPr>
    </xdr:pic>
    <xdr:clientData/>
  </xdr:twoCellAnchor>
  <xdr:twoCellAnchor editAs="oneCell">
    <xdr:from>
      <xdr:col>1</xdr:col>
      <xdr:colOff>237960</xdr:colOff>
      <xdr:row>59</xdr:row>
      <xdr:rowOff>85680</xdr:rowOff>
    </xdr:from>
    <xdr:to>
      <xdr:col>1</xdr:col>
      <xdr:colOff>1760400</xdr:colOff>
      <xdr:row>59</xdr:row>
      <xdr:rowOff>893880</xdr:rowOff>
    </xdr:to>
    <xdr:pic>
      <xdr:nvPicPr>
        <xdr:cNvPr id="125" name="image67.jpg"/>
        <xdr:cNvPicPr/>
      </xdr:nvPicPr>
      <xdr:blipFill>
        <a:blip xmlns:r="http://schemas.openxmlformats.org/officeDocument/2006/relationships" r:embed="rId6"/>
        <a:stretch/>
      </xdr:blipFill>
      <xdr:spPr>
        <a:xfrm>
          <a:off x="2315520" y="27298440"/>
          <a:ext cx="1522440" cy="808200"/>
        </a:xfrm>
        <a:prstGeom prst="rect">
          <a:avLst/>
        </a:prstGeom>
        <a:ln>
          <a:noFill/>
        </a:ln>
      </xdr:spPr>
    </xdr:pic>
    <xdr:clientData/>
  </xdr:twoCellAnchor>
  <xdr:twoCellAnchor editAs="oneCell">
    <xdr:from>
      <xdr:col>1</xdr:col>
      <xdr:colOff>324000</xdr:colOff>
      <xdr:row>76</xdr:row>
      <xdr:rowOff>457560</xdr:rowOff>
    </xdr:from>
    <xdr:to>
      <xdr:col>1</xdr:col>
      <xdr:colOff>1818000</xdr:colOff>
      <xdr:row>76</xdr:row>
      <xdr:rowOff>1046520</xdr:rowOff>
    </xdr:to>
    <xdr:pic>
      <xdr:nvPicPr>
        <xdr:cNvPr id="126" name="image66.jpg"/>
        <xdr:cNvPicPr/>
      </xdr:nvPicPr>
      <xdr:blipFill>
        <a:blip xmlns:r="http://schemas.openxmlformats.org/officeDocument/2006/relationships" r:embed="rId7"/>
        <a:stretch/>
      </xdr:blipFill>
      <xdr:spPr>
        <a:xfrm>
          <a:off x="2401560" y="37176120"/>
          <a:ext cx="1494000" cy="588960"/>
        </a:xfrm>
        <a:prstGeom prst="rect">
          <a:avLst/>
        </a:prstGeom>
        <a:ln>
          <a:noFill/>
        </a:ln>
      </xdr:spPr>
    </xdr:pic>
    <xdr:clientData/>
  </xdr:twoCellAnchor>
  <xdr:twoCellAnchor editAs="oneCell">
    <xdr:from>
      <xdr:col>1</xdr:col>
      <xdr:colOff>343080</xdr:colOff>
      <xdr:row>77</xdr:row>
      <xdr:rowOff>505080</xdr:rowOff>
    </xdr:from>
    <xdr:to>
      <xdr:col>1</xdr:col>
      <xdr:colOff>1865520</xdr:colOff>
      <xdr:row>77</xdr:row>
      <xdr:rowOff>1103760</xdr:rowOff>
    </xdr:to>
    <xdr:pic>
      <xdr:nvPicPr>
        <xdr:cNvPr id="127" name="image66.jpg"/>
        <xdr:cNvPicPr/>
      </xdr:nvPicPr>
      <xdr:blipFill>
        <a:blip xmlns:r="http://schemas.openxmlformats.org/officeDocument/2006/relationships" r:embed="rId7"/>
        <a:stretch/>
      </xdr:blipFill>
      <xdr:spPr>
        <a:xfrm>
          <a:off x="2420640" y="38804760"/>
          <a:ext cx="1522440" cy="598680"/>
        </a:xfrm>
        <a:prstGeom prst="rect">
          <a:avLst/>
        </a:prstGeom>
        <a:ln>
          <a:noFill/>
        </a:ln>
      </xdr:spPr>
    </xdr:pic>
    <xdr:clientData/>
  </xdr:twoCellAnchor>
  <xdr:twoCellAnchor editAs="oneCell">
    <xdr:from>
      <xdr:col>1</xdr:col>
      <xdr:colOff>304920</xdr:colOff>
      <xdr:row>78</xdr:row>
      <xdr:rowOff>438120</xdr:rowOff>
    </xdr:from>
    <xdr:to>
      <xdr:col>1</xdr:col>
      <xdr:colOff>1789560</xdr:colOff>
      <xdr:row>78</xdr:row>
      <xdr:rowOff>1150920</xdr:rowOff>
    </xdr:to>
    <xdr:pic>
      <xdr:nvPicPr>
        <xdr:cNvPr id="128" name="image68.jpg"/>
        <xdr:cNvPicPr/>
      </xdr:nvPicPr>
      <xdr:blipFill>
        <a:blip xmlns:r="http://schemas.openxmlformats.org/officeDocument/2006/relationships" r:embed="rId8"/>
        <a:stretch/>
      </xdr:blipFill>
      <xdr:spPr>
        <a:xfrm>
          <a:off x="2382480" y="40443120"/>
          <a:ext cx="1484640" cy="712800"/>
        </a:xfrm>
        <a:prstGeom prst="rect">
          <a:avLst/>
        </a:prstGeom>
        <a:ln>
          <a:noFill/>
        </a:ln>
      </xdr:spPr>
    </xdr:pic>
    <xdr:clientData/>
  </xdr:twoCellAnchor>
  <xdr:twoCellAnchor editAs="oneCell">
    <xdr:from>
      <xdr:col>1</xdr:col>
      <xdr:colOff>285840</xdr:colOff>
      <xdr:row>79</xdr:row>
      <xdr:rowOff>428760</xdr:rowOff>
    </xdr:from>
    <xdr:to>
      <xdr:col>1</xdr:col>
      <xdr:colOff>1837080</xdr:colOff>
      <xdr:row>79</xdr:row>
      <xdr:rowOff>1179720</xdr:rowOff>
    </xdr:to>
    <xdr:pic>
      <xdr:nvPicPr>
        <xdr:cNvPr id="129" name="image68.jpg"/>
        <xdr:cNvPicPr/>
      </xdr:nvPicPr>
      <xdr:blipFill>
        <a:blip xmlns:r="http://schemas.openxmlformats.org/officeDocument/2006/relationships" r:embed="rId8"/>
        <a:stretch/>
      </xdr:blipFill>
      <xdr:spPr>
        <a:xfrm>
          <a:off x="2363400" y="42100560"/>
          <a:ext cx="1551240" cy="750960"/>
        </a:xfrm>
        <a:prstGeom prst="rect">
          <a:avLst/>
        </a:prstGeom>
        <a:ln>
          <a:noFill/>
        </a:ln>
      </xdr:spPr>
    </xdr:pic>
    <xdr:clientData/>
  </xdr:twoCellAnchor>
  <xdr:twoCellAnchor editAs="oneCell">
    <xdr:from>
      <xdr:col>1</xdr:col>
      <xdr:colOff>314280</xdr:colOff>
      <xdr:row>80</xdr:row>
      <xdr:rowOff>409680</xdr:rowOff>
    </xdr:from>
    <xdr:to>
      <xdr:col>1</xdr:col>
      <xdr:colOff>1798920</xdr:colOff>
      <xdr:row>80</xdr:row>
      <xdr:rowOff>1122480</xdr:rowOff>
    </xdr:to>
    <xdr:pic>
      <xdr:nvPicPr>
        <xdr:cNvPr id="130" name="image68.jpg"/>
        <xdr:cNvPicPr/>
      </xdr:nvPicPr>
      <xdr:blipFill>
        <a:blip xmlns:r="http://schemas.openxmlformats.org/officeDocument/2006/relationships" r:embed="rId8"/>
        <a:stretch/>
      </xdr:blipFill>
      <xdr:spPr>
        <a:xfrm>
          <a:off x="2391840" y="43748280"/>
          <a:ext cx="1484640" cy="712800"/>
        </a:xfrm>
        <a:prstGeom prst="rect">
          <a:avLst/>
        </a:prstGeom>
        <a:ln>
          <a:noFill/>
        </a:ln>
      </xdr:spPr>
    </xdr:pic>
    <xdr:clientData/>
  </xdr:twoCellAnchor>
  <xdr:twoCellAnchor editAs="oneCell">
    <xdr:from>
      <xdr:col>1</xdr:col>
      <xdr:colOff>304920</xdr:colOff>
      <xdr:row>81</xdr:row>
      <xdr:rowOff>419400</xdr:rowOff>
    </xdr:from>
    <xdr:to>
      <xdr:col>1</xdr:col>
      <xdr:colOff>1846440</xdr:colOff>
      <xdr:row>81</xdr:row>
      <xdr:rowOff>1027440</xdr:rowOff>
    </xdr:to>
    <xdr:pic>
      <xdr:nvPicPr>
        <xdr:cNvPr id="131" name="image66.jpg"/>
        <xdr:cNvPicPr/>
      </xdr:nvPicPr>
      <xdr:blipFill>
        <a:blip xmlns:r="http://schemas.openxmlformats.org/officeDocument/2006/relationships" r:embed="rId7"/>
        <a:stretch/>
      </xdr:blipFill>
      <xdr:spPr>
        <a:xfrm>
          <a:off x="2382480" y="45424800"/>
          <a:ext cx="1541520" cy="608040"/>
        </a:xfrm>
        <a:prstGeom prst="rect">
          <a:avLst/>
        </a:prstGeom>
        <a:ln>
          <a:noFill/>
        </a:ln>
      </xdr:spPr>
    </xdr:pic>
    <xdr:clientData/>
  </xdr:twoCellAnchor>
  <xdr:twoCellAnchor editAs="oneCell">
    <xdr:from>
      <xdr:col>1</xdr:col>
      <xdr:colOff>295200</xdr:colOff>
      <xdr:row>82</xdr:row>
      <xdr:rowOff>476640</xdr:rowOff>
    </xdr:from>
    <xdr:to>
      <xdr:col>1</xdr:col>
      <xdr:colOff>1874880</xdr:colOff>
      <xdr:row>82</xdr:row>
      <xdr:rowOff>1103760</xdr:rowOff>
    </xdr:to>
    <xdr:pic>
      <xdr:nvPicPr>
        <xdr:cNvPr id="132" name="image66.jpg"/>
        <xdr:cNvPicPr/>
      </xdr:nvPicPr>
      <xdr:blipFill>
        <a:blip xmlns:r="http://schemas.openxmlformats.org/officeDocument/2006/relationships" r:embed="rId7"/>
        <a:stretch/>
      </xdr:blipFill>
      <xdr:spPr>
        <a:xfrm>
          <a:off x="2372760" y="47063160"/>
          <a:ext cx="1579680" cy="627120"/>
        </a:xfrm>
        <a:prstGeom prst="rect">
          <a:avLst/>
        </a:prstGeom>
        <a:ln>
          <a:noFill/>
        </a:ln>
      </xdr:spPr>
    </xdr:pic>
    <xdr:clientData/>
  </xdr:twoCellAnchor>
  <xdr:twoCellAnchor editAs="oneCell">
    <xdr:from>
      <xdr:col>1</xdr:col>
      <xdr:colOff>295200</xdr:colOff>
      <xdr:row>83</xdr:row>
      <xdr:rowOff>429120</xdr:rowOff>
    </xdr:from>
    <xdr:to>
      <xdr:col>1</xdr:col>
      <xdr:colOff>1846440</xdr:colOff>
      <xdr:row>83</xdr:row>
      <xdr:rowOff>1180080</xdr:rowOff>
    </xdr:to>
    <xdr:pic>
      <xdr:nvPicPr>
        <xdr:cNvPr id="133" name="image68.jpg"/>
        <xdr:cNvPicPr/>
      </xdr:nvPicPr>
      <xdr:blipFill>
        <a:blip xmlns:r="http://schemas.openxmlformats.org/officeDocument/2006/relationships" r:embed="rId8"/>
        <a:stretch/>
      </xdr:blipFill>
      <xdr:spPr>
        <a:xfrm>
          <a:off x="2372760" y="48720600"/>
          <a:ext cx="1551240" cy="750960"/>
        </a:xfrm>
        <a:prstGeom prst="rect">
          <a:avLst/>
        </a:prstGeom>
        <a:ln>
          <a:noFill/>
        </a:ln>
      </xdr:spPr>
    </xdr:pic>
    <xdr:clientData/>
  </xdr:twoCellAnchor>
  <xdr:twoCellAnchor editAs="oneCell">
    <xdr:from>
      <xdr:col>1</xdr:col>
      <xdr:colOff>276120</xdr:colOff>
      <xdr:row>84</xdr:row>
      <xdr:rowOff>371880</xdr:rowOff>
    </xdr:from>
    <xdr:to>
      <xdr:col>1</xdr:col>
      <xdr:colOff>1827360</xdr:colOff>
      <xdr:row>84</xdr:row>
      <xdr:rowOff>1122840</xdr:rowOff>
    </xdr:to>
    <xdr:pic>
      <xdr:nvPicPr>
        <xdr:cNvPr id="134" name="image68.jpg"/>
        <xdr:cNvPicPr/>
      </xdr:nvPicPr>
      <xdr:blipFill>
        <a:blip xmlns:r="http://schemas.openxmlformats.org/officeDocument/2006/relationships" r:embed="rId8"/>
        <a:stretch/>
      </xdr:blipFill>
      <xdr:spPr>
        <a:xfrm>
          <a:off x="2353680" y="50330160"/>
          <a:ext cx="1551240" cy="750960"/>
        </a:xfrm>
        <a:prstGeom prst="rect">
          <a:avLst/>
        </a:prstGeom>
        <a:ln>
          <a:noFill/>
        </a:ln>
      </xdr:spPr>
    </xdr:pic>
    <xdr:clientData/>
  </xdr:twoCellAnchor>
  <xdr:twoCellAnchor editAs="oneCell">
    <xdr:from>
      <xdr:col>1</xdr:col>
      <xdr:colOff>314280</xdr:colOff>
      <xdr:row>85</xdr:row>
      <xdr:rowOff>219240</xdr:rowOff>
    </xdr:from>
    <xdr:to>
      <xdr:col>1</xdr:col>
      <xdr:colOff>1817640</xdr:colOff>
      <xdr:row>85</xdr:row>
      <xdr:rowOff>1389240</xdr:rowOff>
    </xdr:to>
    <xdr:pic>
      <xdr:nvPicPr>
        <xdr:cNvPr id="135" name="image69.jpg"/>
        <xdr:cNvPicPr/>
      </xdr:nvPicPr>
      <xdr:blipFill>
        <a:blip xmlns:r="http://schemas.openxmlformats.org/officeDocument/2006/relationships" r:embed="rId9"/>
        <a:stretch/>
      </xdr:blipFill>
      <xdr:spPr>
        <a:xfrm>
          <a:off x="2391840" y="51844680"/>
          <a:ext cx="1503360" cy="1170000"/>
        </a:xfrm>
        <a:prstGeom prst="rect">
          <a:avLst/>
        </a:prstGeom>
        <a:ln>
          <a:noFill/>
        </a:ln>
      </xdr:spPr>
    </xdr:pic>
    <xdr:clientData/>
  </xdr:twoCellAnchor>
  <xdr:twoCellAnchor editAs="oneCell">
    <xdr:from>
      <xdr:col>1</xdr:col>
      <xdr:colOff>390600</xdr:colOff>
      <xdr:row>87</xdr:row>
      <xdr:rowOff>190800</xdr:rowOff>
    </xdr:from>
    <xdr:to>
      <xdr:col>1</xdr:col>
      <xdr:colOff>1818000</xdr:colOff>
      <xdr:row>88</xdr:row>
      <xdr:rowOff>237240</xdr:rowOff>
    </xdr:to>
    <xdr:pic>
      <xdr:nvPicPr>
        <xdr:cNvPr id="136" name="image66.jpg"/>
        <xdr:cNvPicPr/>
      </xdr:nvPicPr>
      <xdr:blipFill>
        <a:blip xmlns:r="http://schemas.openxmlformats.org/officeDocument/2006/relationships" r:embed="rId7"/>
        <a:stretch/>
      </xdr:blipFill>
      <xdr:spPr>
        <a:xfrm>
          <a:off x="2468160" y="53863920"/>
          <a:ext cx="1427400" cy="570240"/>
        </a:xfrm>
        <a:prstGeom prst="rect">
          <a:avLst/>
        </a:prstGeom>
        <a:ln>
          <a:noFill/>
        </a:ln>
      </xdr:spPr>
    </xdr:pic>
    <xdr:clientData/>
  </xdr:twoCellAnchor>
  <xdr:twoCellAnchor editAs="oneCell">
    <xdr:from>
      <xdr:col>1</xdr:col>
      <xdr:colOff>333360</xdr:colOff>
      <xdr:row>89</xdr:row>
      <xdr:rowOff>533520</xdr:rowOff>
    </xdr:from>
    <xdr:to>
      <xdr:col>1</xdr:col>
      <xdr:colOff>1874880</xdr:colOff>
      <xdr:row>91</xdr:row>
      <xdr:rowOff>75600</xdr:rowOff>
    </xdr:to>
    <xdr:pic>
      <xdr:nvPicPr>
        <xdr:cNvPr id="137" name="image68.jpg"/>
        <xdr:cNvPicPr/>
      </xdr:nvPicPr>
      <xdr:blipFill>
        <a:blip xmlns:r="http://schemas.openxmlformats.org/officeDocument/2006/relationships" r:embed="rId8"/>
        <a:stretch/>
      </xdr:blipFill>
      <xdr:spPr>
        <a:xfrm>
          <a:off x="2410920" y="55254600"/>
          <a:ext cx="1541520" cy="741960"/>
        </a:xfrm>
        <a:prstGeom prst="rect">
          <a:avLst/>
        </a:prstGeom>
        <a:ln>
          <a:noFill/>
        </a:ln>
      </xdr:spPr>
    </xdr:pic>
    <xdr:clientData/>
  </xdr:twoCellAnchor>
  <xdr:twoCellAnchor editAs="oneCell">
    <xdr:from>
      <xdr:col>1</xdr:col>
      <xdr:colOff>295200</xdr:colOff>
      <xdr:row>53</xdr:row>
      <xdr:rowOff>19080</xdr:rowOff>
    </xdr:from>
    <xdr:to>
      <xdr:col>1</xdr:col>
      <xdr:colOff>1789200</xdr:colOff>
      <xdr:row>53</xdr:row>
      <xdr:rowOff>817920</xdr:rowOff>
    </xdr:to>
    <xdr:pic>
      <xdr:nvPicPr>
        <xdr:cNvPr id="138" name="image67.jpg"/>
        <xdr:cNvPicPr/>
      </xdr:nvPicPr>
      <xdr:blipFill>
        <a:blip xmlns:r="http://schemas.openxmlformats.org/officeDocument/2006/relationships" r:embed="rId6"/>
        <a:stretch/>
      </xdr:blipFill>
      <xdr:spPr>
        <a:xfrm>
          <a:off x="2372760" y="25441200"/>
          <a:ext cx="1494000" cy="798840"/>
        </a:xfrm>
        <a:prstGeom prst="rect">
          <a:avLst/>
        </a:prstGeom>
        <a:ln>
          <a:noFill/>
        </a:ln>
      </xdr:spPr>
    </xdr:pic>
    <xdr:clientData/>
  </xdr:twoCellAnchor>
  <xdr:twoCellAnchor editAs="oneCell">
    <xdr:from>
      <xdr:col>1</xdr:col>
      <xdr:colOff>600120</xdr:colOff>
      <xdr:row>12</xdr:row>
      <xdr:rowOff>57240</xdr:rowOff>
    </xdr:from>
    <xdr:to>
      <xdr:col>1</xdr:col>
      <xdr:colOff>1579680</xdr:colOff>
      <xdr:row>12</xdr:row>
      <xdr:rowOff>636840</xdr:rowOff>
    </xdr:to>
    <xdr:pic>
      <xdr:nvPicPr>
        <xdr:cNvPr id="139" name="image70.png"/>
        <xdr:cNvPicPr/>
      </xdr:nvPicPr>
      <xdr:blipFill>
        <a:blip xmlns:r="http://schemas.openxmlformats.org/officeDocument/2006/relationships" r:embed="rId10"/>
        <a:stretch/>
      </xdr:blipFill>
      <xdr:spPr>
        <a:xfrm>
          <a:off x="2677680" y="6362640"/>
          <a:ext cx="979560" cy="579600"/>
        </a:xfrm>
        <a:prstGeom prst="rect">
          <a:avLst/>
        </a:prstGeom>
        <a:ln>
          <a:noFill/>
        </a:ln>
      </xdr:spPr>
    </xdr:pic>
    <xdr:clientData/>
  </xdr:twoCellAnchor>
  <xdr:twoCellAnchor editAs="oneCell">
    <xdr:from>
      <xdr:col>1</xdr:col>
      <xdr:colOff>828720</xdr:colOff>
      <xdr:row>10</xdr:row>
      <xdr:rowOff>360</xdr:rowOff>
    </xdr:from>
    <xdr:to>
      <xdr:col>1</xdr:col>
      <xdr:colOff>1351080</xdr:colOff>
      <xdr:row>10</xdr:row>
      <xdr:rowOff>751320</xdr:rowOff>
    </xdr:to>
    <xdr:pic>
      <xdr:nvPicPr>
        <xdr:cNvPr id="140" name="image72.png"/>
        <xdr:cNvPicPr/>
      </xdr:nvPicPr>
      <xdr:blipFill>
        <a:blip xmlns:r="http://schemas.openxmlformats.org/officeDocument/2006/relationships" r:embed="rId11"/>
        <a:stretch/>
      </xdr:blipFill>
      <xdr:spPr>
        <a:xfrm>
          <a:off x="2906280" y="4772160"/>
          <a:ext cx="522360" cy="750960"/>
        </a:xfrm>
        <a:prstGeom prst="rect">
          <a:avLst/>
        </a:prstGeom>
        <a:ln>
          <a:noFill/>
        </a:ln>
      </xdr:spPr>
    </xdr:pic>
    <xdr:clientData/>
  </xdr:twoCellAnchor>
  <xdr:twoCellAnchor editAs="oneCell">
    <xdr:from>
      <xdr:col>1</xdr:col>
      <xdr:colOff>123840</xdr:colOff>
      <xdr:row>72</xdr:row>
      <xdr:rowOff>228600</xdr:rowOff>
    </xdr:from>
    <xdr:to>
      <xdr:col>1</xdr:col>
      <xdr:colOff>1932120</xdr:colOff>
      <xdr:row>72</xdr:row>
      <xdr:rowOff>1198800</xdr:rowOff>
    </xdr:to>
    <xdr:pic>
      <xdr:nvPicPr>
        <xdr:cNvPr id="141" name="image71.png"/>
        <xdr:cNvPicPr/>
      </xdr:nvPicPr>
      <xdr:blipFill>
        <a:blip xmlns:r="http://schemas.openxmlformats.org/officeDocument/2006/relationships" r:embed="rId12"/>
        <a:stretch/>
      </xdr:blipFill>
      <xdr:spPr>
        <a:xfrm>
          <a:off x="2201400" y="32508720"/>
          <a:ext cx="1808280" cy="970200"/>
        </a:xfrm>
        <a:prstGeom prst="rect">
          <a:avLst/>
        </a:prstGeom>
        <a:ln>
          <a:noFill/>
        </a:ln>
      </xdr:spPr>
    </xdr:pic>
    <xdr:clientData/>
  </xdr:twoCellAnchor>
  <xdr:twoCellAnchor editAs="oneCell">
    <xdr:from>
      <xdr:col>1</xdr:col>
      <xdr:colOff>638280</xdr:colOff>
      <xdr:row>11</xdr:row>
      <xdr:rowOff>28440</xdr:rowOff>
    </xdr:from>
    <xdr:to>
      <xdr:col>1</xdr:col>
      <xdr:colOff>1474920</xdr:colOff>
      <xdr:row>11</xdr:row>
      <xdr:rowOff>684360</xdr:rowOff>
    </xdr:to>
    <xdr:pic>
      <xdr:nvPicPr>
        <xdr:cNvPr id="142" name="image75.jpg"/>
        <xdr:cNvPicPr/>
      </xdr:nvPicPr>
      <xdr:blipFill>
        <a:blip xmlns:r="http://schemas.openxmlformats.org/officeDocument/2006/relationships" r:embed="rId13"/>
        <a:stretch/>
      </xdr:blipFill>
      <xdr:spPr>
        <a:xfrm>
          <a:off x="2715840" y="5600520"/>
          <a:ext cx="836640" cy="655920"/>
        </a:xfrm>
        <a:prstGeom prst="rect">
          <a:avLst/>
        </a:prstGeom>
        <a:ln>
          <a:noFill/>
        </a:ln>
      </xdr:spPr>
    </xdr:pic>
    <xdr:clientData/>
  </xdr:twoCellAnchor>
  <xdr:twoCellAnchor editAs="oneCell">
    <xdr:from>
      <xdr:col>1</xdr:col>
      <xdr:colOff>905040</xdr:colOff>
      <xdr:row>14</xdr:row>
      <xdr:rowOff>38520</xdr:rowOff>
    </xdr:from>
    <xdr:to>
      <xdr:col>1</xdr:col>
      <xdr:colOff>1313280</xdr:colOff>
      <xdr:row>14</xdr:row>
      <xdr:rowOff>656280</xdr:rowOff>
    </xdr:to>
    <xdr:pic>
      <xdr:nvPicPr>
        <xdr:cNvPr id="143" name="image73.jpg"/>
        <xdr:cNvPicPr/>
      </xdr:nvPicPr>
      <xdr:blipFill>
        <a:blip xmlns:r="http://schemas.openxmlformats.org/officeDocument/2006/relationships" r:embed="rId14"/>
        <a:stretch/>
      </xdr:blipFill>
      <xdr:spPr>
        <a:xfrm>
          <a:off x="2982600" y="7925040"/>
          <a:ext cx="408240" cy="617760"/>
        </a:xfrm>
        <a:prstGeom prst="rect">
          <a:avLst/>
        </a:prstGeom>
        <a:ln>
          <a:noFill/>
        </a:ln>
      </xdr:spPr>
    </xdr:pic>
    <xdr:clientData/>
  </xdr:twoCellAnchor>
  <xdr:twoCellAnchor editAs="oneCell">
    <xdr:from>
      <xdr:col>1</xdr:col>
      <xdr:colOff>419040</xdr:colOff>
      <xdr:row>15</xdr:row>
      <xdr:rowOff>114840</xdr:rowOff>
    </xdr:from>
    <xdr:to>
      <xdr:col>1</xdr:col>
      <xdr:colOff>1760760</xdr:colOff>
      <xdr:row>15</xdr:row>
      <xdr:rowOff>399240</xdr:rowOff>
    </xdr:to>
    <xdr:pic>
      <xdr:nvPicPr>
        <xdr:cNvPr id="144" name="image74.png"/>
        <xdr:cNvPicPr/>
      </xdr:nvPicPr>
      <xdr:blipFill>
        <a:blip xmlns:r="http://schemas.openxmlformats.org/officeDocument/2006/relationships" r:embed="rId15"/>
        <a:stretch/>
      </xdr:blipFill>
      <xdr:spPr>
        <a:xfrm>
          <a:off x="2496600" y="8734680"/>
          <a:ext cx="1341720" cy="284400"/>
        </a:xfrm>
        <a:prstGeom prst="rect">
          <a:avLst/>
        </a:prstGeom>
        <a:ln>
          <a:noFill/>
        </a:ln>
      </xdr:spPr>
    </xdr:pic>
    <xdr:clientData/>
  </xdr:twoCellAnchor>
  <xdr:twoCellAnchor editAs="oneCell">
    <xdr:from>
      <xdr:col>1</xdr:col>
      <xdr:colOff>638280</xdr:colOff>
      <xdr:row>51</xdr:row>
      <xdr:rowOff>28800</xdr:rowOff>
    </xdr:from>
    <xdr:to>
      <xdr:col>1</xdr:col>
      <xdr:colOff>1551240</xdr:colOff>
      <xdr:row>52</xdr:row>
      <xdr:rowOff>427320</xdr:rowOff>
    </xdr:to>
    <xdr:pic>
      <xdr:nvPicPr>
        <xdr:cNvPr id="145" name="image76.jpg"/>
        <xdr:cNvPicPr/>
      </xdr:nvPicPr>
      <xdr:blipFill>
        <a:blip xmlns:r="http://schemas.openxmlformats.org/officeDocument/2006/relationships" r:embed="rId16"/>
        <a:stretch/>
      </xdr:blipFill>
      <xdr:spPr>
        <a:xfrm>
          <a:off x="2715840" y="24422040"/>
          <a:ext cx="912960" cy="912960"/>
        </a:xfrm>
        <a:prstGeom prst="rect">
          <a:avLst/>
        </a:prstGeom>
        <a:ln>
          <a:noFill/>
        </a:ln>
      </xdr:spPr>
    </xdr:pic>
    <xdr:clientData/>
  </xdr:twoCellAnchor>
  <xdr:twoCellAnchor editAs="oneCell">
    <xdr:from>
      <xdr:col>1</xdr:col>
      <xdr:colOff>762120</xdr:colOff>
      <xdr:row>16</xdr:row>
      <xdr:rowOff>360</xdr:rowOff>
    </xdr:from>
    <xdr:to>
      <xdr:col>1</xdr:col>
      <xdr:colOff>1484640</xdr:colOff>
      <xdr:row>16</xdr:row>
      <xdr:rowOff>722880</xdr:rowOff>
    </xdr:to>
    <xdr:pic>
      <xdr:nvPicPr>
        <xdr:cNvPr id="146" name="image76.jpg"/>
        <xdr:cNvPicPr/>
      </xdr:nvPicPr>
      <xdr:blipFill>
        <a:blip xmlns:r="http://schemas.openxmlformats.org/officeDocument/2006/relationships" r:embed="rId17"/>
        <a:stretch/>
      </xdr:blipFill>
      <xdr:spPr>
        <a:xfrm>
          <a:off x="2839680" y="9239400"/>
          <a:ext cx="722520" cy="722520"/>
        </a:xfrm>
        <a:prstGeom prst="rect">
          <a:avLst/>
        </a:prstGeom>
        <a:ln>
          <a:noFill/>
        </a:ln>
      </xdr:spPr>
    </xdr:pic>
    <xdr:clientData/>
  </xdr:twoCellAnchor>
  <xdr:twoCellAnchor editAs="oneCell">
    <xdr:from>
      <xdr:col>1</xdr:col>
      <xdr:colOff>590400</xdr:colOff>
      <xdr:row>71</xdr:row>
      <xdr:rowOff>28440</xdr:rowOff>
    </xdr:from>
    <xdr:to>
      <xdr:col>1</xdr:col>
      <xdr:colOff>1617840</xdr:colOff>
      <xdr:row>71</xdr:row>
      <xdr:rowOff>1055880</xdr:rowOff>
    </xdr:to>
    <xdr:pic>
      <xdr:nvPicPr>
        <xdr:cNvPr id="147" name="image76.jpg"/>
        <xdr:cNvPicPr/>
      </xdr:nvPicPr>
      <xdr:blipFill>
        <a:blip xmlns:r="http://schemas.openxmlformats.org/officeDocument/2006/relationships" r:embed="rId18"/>
        <a:stretch/>
      </xdr:blipFill>
      <xdr:spPr>
        <a:xfrm>
          <a:off x="2667960" y="31118040"/>
          <a:ext cx="1027440" cy="1027440"/>
        </a:xfrm>
        <a:prstGeom prst="rect">
          <a:avLst/>
        </a:prstGeom>
        <a:ln>
          <a:noFill/>
        </a:ln>
      </xdr:spPr>
    </xdr:pic>
    <xdr:clientData/>
  </xdr:twoCellAnchor>
  <xdr:twoCellAnchor editAs="oneCell">
    <xdr:from>
      <xdr:col>1</xdr:col>
      <xdr:colOff>76320</xdr:colOff>
      <xdr:row>74</xdr:row>
      <xdr:rowOff>95400</xdr:rowOff>
    </xdr:from>
    <xdr:to>
      <xdr:col>2</xdr:col>
      <xdr:colOff>32760</xdr:colOff>
      <xdr:row>74</xdr:row>
      <xdr:rowOff>1160640</xdr:rowOff>
    </xdr:to>
    <xdr:pic>
      <xdr:nvPicPr>
        <xdr:cNvPr id="148" name="image77.jpg"/>
        <xdr:cNvPicPr/>
      </xdr:nvPicPr>
      <xdr:blipFill>
        <a:blip xmlns:r="http://schemas.openxmlformats.org/officeDocument/2006/relationships" r:embed="rId19"/>
        <a:stretch/>
      </xdr:blipFill>
      <xdr:spPr>
        <a:xfrm>
          <a:off x="2153880" y="35080560"/>
          <a:ext cx="1969920" cy="1065240"/>
        </a:xfrm>
        <a:prstGeom prst="rect">
          <a:avLst/>
        </a:prstGeom>
        <a:ln>
          <a:noFill/>
        </a:ln>
      </xdr:spPr>
    </xdr:pic>
    <xdr:clientData/>
  </xdr:twoCellAnchor>
  <xdr:twoCellAnchor editAs="oneCell">
    <xdr:from>
      <xdr:col>1</xdr:col>
      <xdr:colOff>237960</xdr:colOff>
      <xdr:row>19</xdr:row>
      <xdr:rowOff>38520</xdr:rowOff>
    </xdr:from>
    <xdr:to>
      <xdr:col>1</xdr:col>
      <xdr:colOff>1884240</xdr:colOff>
      <xdr:row>19</xdr:row>
      <xdr:rowOff>951480</xdr:rowOff>
    </xdr:to>
    <xdr:pic>
      <xdr:nvPicPr>
        <xdr:cNvPr id="149" name="image79.jpg"/>
        <xdr:cNvPicPr/>
      </xdr:nvPicPr>
      <xdr:blipFill>
        <a:blip xmlns:r="http://schemas.openxmlformats.org/officeDocument/2006/relationships" r:embed="rId20"/>
        <a:stretch/>
      </xdr:blipFill>
      <xdr:spPr>
        <a:xfrm>
          <a:off x="2315520" y="11611080"/>
          <a:ext cx="1646280" cy="912960"/>
        </a:xfrm>
        <a:prstGeom prst="rect">
          <a:avLst/>
        </a:prstGeom>
        <a:ln>
          <a:noFill/>
        </a:ln>
      </xdr:spPr>
    </xdr:pic>
    <xdr:clientData/>
  </xdr:twoCellAnchor>
  <xdr:twoCellAnchor editAs="oneCell">
    <xdr:from>
      <xdr:col>1</xdr:col>
      <xdr:colOff>561960</xdr:colOff>
      <xdr:row>22</xdr:row>
      <xdr:rowOff>152280</xdr:rowOff>
    </xdr:from>
    <xdr:to>
      <xdr:col>1</xdr:col>
      <xdr:colOff>1656000</xdr:colOff>
      <xdr:row>22</xdr:row>
      <xdr:rowOff>684360</xdr:rowOff>
    </xdr:to>
    <xdr:pic>
      <xdr:nvPicPr>
        <xdr:cNvPr id="150" name="image78.jpg"/>
        <xdr:cNvPicPr/>
      </xdr:nvPicPr>
      <xdr:blipFill>
        <a:blip xmlns:r="http://schemas.openxmlformats.org/officeDocument/2006/relationships" r:embed="rId21"/>
        <a:stretch/>
      </xdr:blipFill>
      <xdr:spPr>
        <a:xfrm>
          <a:off x="2639520" y="14182560"/>
          <a:ext cx="1094040" cy="532080"/>
        </a:xfrm>
        <a:prstGeom prst="rect">
          <a:avLst/>
        </a:prstGeom>
        <a:ln>
          <a:noFill/>
        </a:ln>
      </xdr:spPr>
    </xdr:pic>
    <xdr:clientData/>
  </xdr:twoCellAnchor>
  <xdr:twoCellAnchor editAs="oneCell">
    <xdr:from>
      <xdr:col>1</xdr:col>
      <xdr:colOff>419040</xdr:colOff>
      <xdr:row>18</xdr:row>
      <xdr:rowOff>238320</xdr:rowOff>
    </xdr:from>
    <xdr:to>
      <xdr:col>1</xdr:col>
      <xdr:colOff>1703520</xdr:colOff>
      <xdr:row>18</xdr:row>
      <xdr:rowOff>856080</xdr:rowOff>
    </xdr:to>
    <xdr:pic>
      <xdr:nvPicPr>
        <xdr:cNvPr id="151" name="image78.jpg"/>
        <xdr:cNvPicPr/>
      </xdr:nvPicPr>
      <xdr:blipFill>
        <a:blip xmlns:r="http://schemas.openxmlformats.org/officeDocument/2006/relationships" r:embed="rId22"/>
        <a:stretch/>
      </xdr:blipFill>
      <xdr:spPr>
        <a:xfrm>
          <a:off x="2496600" y="10648800"/>
          <a:ext cx="1284480" cy="617760"/>
        </a:xfrm>
        <a:prstGeom prst="rect">
          <a:avLst/>
        </a:prstGeom>
        <a:ln>
          <a:noFill/>
        </a:ln>
      </xdr:spPr>
    </xdr:pic>
    <xdr:clientData/>
  </xdr:twoCellAnchor>
  <xdr:twoCellAnchor editAs="oneCell">
    <xdr:from>
      <xdr:col>1</xdr:col>
      <xdr:colOff>200160</xdr:colOff>
      <xdr:row>7</xdr:row>
      <xdr:rowOff>104760</xdr:rowOff>
    </xdr:from>
    <xdr:to>
      <xdr:col>1</xdr:col>
      <xdr:colOff>1999080</xdr:colOff>
      <xdr:row>7</xdr:row>
      <xdr:rowOff>1036800</xdr:rowOff>
    </xdr:to>
    <xdr:pic>
      <xdr:nvPicPr>
        <xdr:cNvPr id="152" name="image77.jpg"/>
        <xdr:cNvPicPr/>
      </xdr:nvPicPr>
      <xdr:blipFill>
        <a:blip xmlns:r="http://schemas.openxmlformats.org/officeDocument/2006/relationships" r:embed="rId23"/>
        <a:stretch/>
      </xdr:blipFill>
      <xdr:spPr>
        <a:xfrm>
          <a:off x="2277720" y="2171520"/>
          <a:ext cx="1798920" cy="932040"/>
        </a:xfrm>
        <a:prstGeom prst="rect">
          <a:avLst/>
        </a:prstGeom>
        <a:ln>
          <a:noFill/>
        </a:ln>
      </xdr:spPr>
    </xdr:pic>
    <xdr:clientData/>
  </xdr:twoCellAnchor>
  <xdr:twoCellAnchor editAs="oneCell">
    <xdr:from>
      <xdr:col>1</xdr:col>
      <xdr:colOff>399960</xdr:colOff>
      <xdr:row>45</xdr:row>
      <xdr:rowOff>47880</xdr:rowOff>
    </xdr:from>
    <xdr:to>
      <xdr:col>1</xdr:col>
      <xdr:colOff>1751040</xdr:colOff>
      <xdr:row>45</xdr:row>
      <xdr:rowOff>960840</xdr:rowOff>
    </xdr:to>
    <xdr:pic>
      <xdr:nvPicPr>
        <xdr:cNvPr id="153" name="image80.png"/>
        <xdr:cNvPicPr/>
      </xdr:nvPicPr>
      <xdr:blipFill>
        <a:blip xmlns:r="http://schemas.openxmlformats.org/officeDocument/2006/relationships" r:embed="rId24"/>
        <a:stretch/>
      </xdr:blipFill>
      <xdr:spPr>
        <a:xfrm>
          <a:off x="2477520" y="22298040"/>
          <a:ext cx="1351080" cy="912960"/>
        </a:xfrm>
        <a:prstGeom prst="rect">
          <a:avLst/>
        </a:prstGeom>
        <a:ln>
          <a:noFill/>
        </a:ln>
      </xdr:spPr>
    </xdr:pic>
    <xdr:clientData/>
  </xdr:twoCellAnchor>
  <xdr:twoCellAnchor editAs="oneCell">
    <xdr:from>
      <xdr:col>1</xdr:col>
      <xdr:colOff>104760</xdr:colOff>
      <xdr:row>73</xdr:row>
      <xdr:rowOff>276120</xdr:rowOff>
    </xdr:from>
    <xdr:to>
      <xdr:col>1</xdr:col>
      <xdr:colOff>1836720</xdr:colOff>
      <xdr:row>73</xdr:row>
      <xdr:rowOff>1046160</xdr:rowOff>
    </xdr:to>
    <xdr:pic>
      <xdr:nvPicPr>
        <xdr:cNvPr id="154" name="image82.png"/>
        <xdr:cNvPicPr/>
      </xdr:nvPicPr>
      <xdr:blipFill>
        <a:blip xmlns:r="http://schemas.openxmlformats.org/officeDocument/2006/relationships" r:embed="rId25"/>
        <a:stretch/>
      </xdr:blipFill>
      <xdr:spPr>
        <a:xfrm>
          <a:off x="2182320" y="33908760"/>
          <a:ext cx="1731960" cy="770040"/>
        </a:xfrm>
        <a:prstGeom prst="rect">
          <a:avLst/>
        </a:prstGeom>
        <a:ln>
          <a:noFill/>
        </a:ln>
      </xdr:spPr>
    </xdr:pic>
    <xdr:clientData/>
  </xdr:twoCellAnchor>
  <xdr:twoCellAnchor editAs="oneCell">
    <xdr:from>
      <xdr:col>1</xdr:col>
      <xdr:colOff>476280</xdr:colOff>
      <xdr:row>13</xdr:row>
      <xdr:rowOff>19440</xdr:rowOff>
    </xdr:from>
    <xdr:to>
      <xdr:col>1</xdr:col>
      <xdr:colOff>1732320</xdr:colOff>
      <xdr:row>13</xdr:row>
      <xdr:rowOff>799200</xdr:rowOff>
    </xdr:to>
    <xdr:pic>
      <xdr:nvPicPr>
        <xdr:cNvPr id="155" name="image81.jpg"/>
        <xdr:cNvPicPr/>
      </xdr:nvPicPr>
      <xdr:blipFill>
        <a:blip xmlns:r="http://schemas.openxmlformats.org/officeDocument/2006/relationships" r:embed="rId26"/>
        <a:stretch/>
      </xdr:blipFill>
      <xdr:spPr>
        <a:xfrm>
          <a:off x="2553840" y="7058160"/>
          <a:ext cx="1256040" cy="779760"/>
        </a:xfrm>
        <a:prstGeom prst="rect">
          <a:avLst/>
        </a:prstGeom>
        <a:ln>
          <a:noFill/>
        </a:ln>
      </xdr:spPr>
    </xdr:pic>
    <xdr:clientData/>
  </xdr:twoCellAnchor>
  <xdr:twoCellAnchor editAs="oneCell">
    <xdr:from>
      <xdr:col>1</xdr:col>
      <xdr:colOff>409680</xdr:colOff>
      <xdr:row>8</xdr:row>
      <xdr:rowOff>429120</xdr:rowOff>
    </xdr:from>
    <xdr:to>
      <xdr:col>1</xdr:col>
      <xdr:colOff>1837080</xdr:colOff>
      <xdr:row>8</xdr:row>
      <xdr:rowOff>703800</xdr:rowOff>
    </xdr:to>
    <xdr:pic>
      <xdr:nvPicPr>
        <xdr:cNvPr id="156" name="image83.png"/>
        <xdr:cNvPicPr/>
      </xdr:nvPicPr>
      <xdr:blipFill>
        <a:blip xmlns:r="http://schemas.openxmlformats.org/officeDocument/2006/relationships" r:embed="rId27"/>
        <a:stretch/>
      </xdr:blipFill>
      <xdr:spPr>
        <a:xfrm>
          <a:off x="2487240" y="3648240"/>
          <a:ext cx="1427400" cy="2746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95400</xdr:colOff>
      <xdr:row>0</xdr:row>
      <xdr:rowOff>85680</xdr:rowOff>
    </xdr:from>
    <xdr:to>
      <xdr:col>1</xdr:col>
      <xdr:colOff>18720</xdr:colOff>
      <xdr:row>0</xdr:row>
      <xdr:rowOff>627120</xdr:rowOff>
    </xdr:to>
    <xdr:pic>
      <xdr:nvPicPr>
        <xdr:cNvPr id="238" name="image144.png"/>
        <xdr:cNvPicPr/>
      </xdr:nvPicPr>
      <xdr:blipFill>
        <a:blip xmlns:r="http://schemas.openxmlformats.org/officeDocument/2006/relationships" r:embed="rId1"/>
        <a:stretch/>
      </xdr:blipFill>
      <xdr:spPr>
        <a:xfrm>
          <a:off x="95400" y="85680"/>
          <a:ext cx="1589400" cy="541440"/>
        </a:xfrm>
        <a:prstGeom prst="rect">
          <a:avLst/>
        </a:prstGeom>
        <a:ln>
          <a:noFill/>
        </a:ln>
      </xdr:spPr>
    </xdr:pic>
    <xdr:clientData/>
  </xdr:twoCellAnchor>
  <xdr:twoCellAnchor editAs="oneCell">
    <xdr:from>
      <xdr:col>2</xdr:col>
      <xdr:colOff>141840</xdr:colOff>
      <xdr:row>13</xdr:row>
      <xdr:rowOff>181440</xdr:rowOff>
    </xdr:from>
    <xdr:to>
      <xdr:col>2</xdr:col>
      <xdr:colOff>1235880</xdr:colOff>
      <xdr:row>14</xdr:row>
      <xdr:rowOff>303120</xdr:rowOff>
    </xdr:to>
    <xdr:pic>
      <xdr:nvPicPr>
        <xdr:cNvPr id="239" name="image146.jpg"/>
        <xdr:cNvPicPr/>
      </xdr:nvPicPr>
      <xdr:blipFill>
        <a:blip xmlns:r="http://schemas.openxmlformats.org/officeDocument/2006/relationships" r:embed="rId2"/>
        <a:stretch/>
      </xdr:blipFill>
      <xdr:spPr>
        <a:xfrm>
          <a:off x="2860560" y="8715600"/>
          <a:ext cx="1094040" cy="1064880"/>
        </a:xfrm>
        <a:prstGeom prst="rect">
          <a:avLst/>
        </a:prstGeom>
        <a:ln>
          <a:noFill/>
        </a:ln>
      </xdr:spPr>
    </xdr:pic>
    <xdr:clientData/>
  </xdr:twoCellAnchor>
  <xdr:twoCellAnchor editAs="oneCell">
    <xdr:from>
      <xdr:col>2</xdr:col>
      <xdr:colOff>95760</xdr:colOff>
      <xdr:row>17</xdr:row>
      <xdr:rowOff>380880</xdr:rowOff>
    </xdr:from>
    <xdr:to>
      <xdr:col>2</xdr:col>
      <xdr:colOff>1380240</xdr:colOff>
      <xdr:row>19</xdr:row>
      <xdr:rowOff>170280</xdr:rowOff>
    </xdr:to>
    <xdr:pic>
      <xdr:nvPicPr>
        <xdr:cNvPr id="240" name="image147.jpg"/>
        <xdr:cNvPicPr/>
      </xdr:nvPicPr>
      <xdr:blipFill>
        <a:blip xmlns:r="http://schemas.openxmlformats.org/officeDocument/2006/relationships" r:embed="rId3"/>
        <a:stretch/>
      </xdr:blipFill>
      <xdr:spPr>
        <a:xfrm>
          <a:off x="2814480" y="12353760"/>
          <a:ext cx="1284480" cy="1170360"/>
        </a:xfrm>
        <a:prstGeom prst="rect">
          <a:avLst/>
        </a:prstGeom>
        <a:ln>
          <a:noFill/>
        </a:ln>
      </xdr:spPr>
    </xdr:pic>
    <xdr:clientData/>
  </xdr:twoCellAnchor>
  <xdr:twoCellAnchor editAs="oneCell">
    <xdr:from>
      <xdr:col>2</xdr:col>
      <xdr:colOff>171720</xdr:colOff>
      <xdr:row>20</xdr:row>
      <xdr:rowOff>390600</xdr:rowOff>
    </xdr:from>
    <xdr:to>
      <xdr:col>2</xdr:col>
      <xdr:colOff>1313280</xdr:colOff>
      <xdr:row>22</xdr:row>
      <xdr:rowOff>294120</xdr:rowOff>
    </xdr:to>
    <xdr:pic>
      <xdr:nvPicPr>
        <xdr:cNvPr id="241" name="image149.jpg"/>
        <xdr:cNvPicPr/>
      </xdr:nvPicPr>
      <xdr:blipFill>
        <a:blip xmlns:r="http://schemas.openxmlformats.org/officeDocument/2006/relationships" r:embed="rId4"/>
        <a:stretch/>
      </xdr:blipFill>
      <xdr:spPr>
        <a:xfrm>
          <a:off x="2890440" y="14420880"/>
          <a:ext cx="1141560" cy="1427400"/>
        </a:xfrm>
        <a:prstGeom prst="rect">
          <a:avLst/>
        </a:prstGeom>
        <a:ln>
          <a:noFill/>
        </a:ln>
      </xdr:spPr>
    </xdr:pic>
    <xdr:clientData/>
  </xdr:twoCellAnchor>
  <xdr:twoCellAnchor editAs="oneCell">
    <xdr:from>
      <xdr:col>2</xdr:col>
      <xdr:colOff>190800</xdr:colOff>
      <xdr:row>23</xdr:row>
      <xdr:rowOff>457560</xdr:rowOff>
    </xdr:from>
    <xdr:to>
      <xdr:col>2</xdr:col>
      <xdr:colOff>1332360</xdr:colOff>
      <xdr:row>25</xdr:row>
      <xdr:rowOff>274680</xdr:rowOff>
    </xdr:to>
    <xdr:pic>
      <xdr:nvPicPr>
        <xdr:cNvPr id="242" name="image149.jpg"/>
        <xdr:cNvPicPr/>
      </xdr:nvPicPr>
      <xdr:blipFill>
        <a:blip xmlns:r="http://schemas.openxmlformats.org/officeDocument/2006/relationships" r:embed="rId4"/>
        <a:stretch/>
      </xdr:blipFill>
      <xdr:spPr>
        <a:xfrm>
          <a:off x="2909520" y="16764120"/>
          <a:ext cx="1141560" cy="1427040"/>
        </a:xfrm>
        <a:prstGeom prst="rect">
          <a:avLst/>
        </a:prstGeom>
        <a:ln>
          <a:noFill/>
        </a:ln>
      </xdr:spPr>
    </xdr:pic>
    <xdr:clientData/>
  </xdr:twoCellAnchor>
  <xdr:twoCellAnchor editAs="oneCell">
    <xdr:from>
      <xdr:col>2</xdr:col>
      <xdr:colOff>86040</xdr:colOff>
      <xdr:row>28</xdr:row>
      <xdr:rowOff>152640</xdr:rowOff>
    </xdr:from>
    <xdr:to>
      <xdr:col>2</xdr:col>
      <xdr:colOff>1427760</xdr:colOff>
      <xdr:row>29</xdr:row>
      <xdr:rowOff>484200</xdr:rowOff>
    </xdr:to>
    <xdr:pic>
      <xdr:nvPicPr>
        <xdr:cNvPr id="243" name="image148.jpg"/>
        <xdr:cNvPicPr/>
      </xdr:nvPicPr>
      <xdr:blipFill>
        <a:blip xmlns:r="http://schemas.openxmlformats.org/officeDocument/2006/relationships" r:embed="rId5"/>
        <a:stretch/>
      </xdr:blipFill>
      <xdr:spPr>
        <a:xfrm>
          <a:off x="2804760" y="19659600"/>
          <a:ext cx="1341720" cy="969840"/>
        </a:xfrm>
        <a:prstGeom prst="rect">
          <a:avLst/>
        </a:prstGeom>
        <a:ln>
          <a:noFill/>
        </a:ln>
      </xdr:spPr>
    </xdr:pic>
    <xdr:clientData/>
  </xdr:twoCellAnchor>
  <xdr:twoCellAnchor editAs="oneCell">
    <xdr:from>
      <xdr:col>2</xdr:col>
      <xdr:colOff>38520</xdr:colOff>
      <xdr:row>32</xdr:row>
      <xdr:rowOff>304920</xdr:rowOff>
    </xdr:from>
    <xdr:to>
      <xdr:col>3</xdr:col>
      <xdr:colOff>1440</xdr:colOff>
      <xdr:row>34</xdr:row>
      <xdr:rowOff>389880</xdr:rowOff>
    </xdr:to>
    <xdr:pic>
      <xdr:nvPicPr>
        <xdr:cNvPr id="244" name="image150.jpg"/>
        <xdr:cNvPicPr/>
      </xdr:nvPicPr>
      <xdr:blipFill>
        <a:blip xmlns:r="http://schemas.openxmlformats.org/officeDocument/2006/relationships" r:embed="rId6"/>
        <a:stretch/>
      </xdr:blipFill>
      <xdr:spPr>
        <a:xfrm>
          <a:off x="2757240" y="22278960"/>
          <a:ext cx="1427400" cy="1256400"/>
        </a:xfrm>
        <a:prstGeom prst="rect">
          <a:avLst/>
        </a:prstGeom>
        <a:ln>
          <a:noFill/>
        </a:ln>
      </xdr:spPr>
    </xdr:pic>
    <xdr:clientData/>
  </xdr:twoCellAnchor>
  <xdr:twoCellAnchor editAs="oneCell">
    <xdr:from>
      <xdr:col>2</xdr:col>
      <xdr:colOff>76680</xdr:colOff>
      <xdr:row>36</xdr:row>
      <xdr:rowOff>114480</xdr:rowOff>
    </xdr:from>
    <xdr:to>
      <xdr:col>2</xdr:col>
      <xdr:colOff>1427760</xdr:colOff>
      <xdr:row>36</xdr:row>
      <xdr:rowOff>808200</xdr:rowOff>
    </xdr:to>
    <xdr:pic>
      <xdr:nvPicPr>
        <xdr:cNvPr id="245" name="image151.jpg"/>
        <xdr:cNvPicPr/>
      </xdr:nvPicPr>
      <xdr:blipFill>
        <a:blip xmlns:r="http://schemas.openxmlformats.org/officeDocument/2006/relationships" r:embed="rId7"/>
        <a:stretch/>
      </xdr:blipFill>
      <xdr:spPr>
        <a:xfrm>
          <a:off x="2795400" y="24431760"/>
          <a:ext cx="1351080" cy="693720"/>
        </a:xfrm>
        <a:prstGeom prst="rect">
          <a:avLst/>
        </a:prstGeom>
        <a:ln>
          <a:noFill/>
        </a:ln>
      </xdr:spPr>
    </xdr:pic>
    <xdr:clientData/>
  </xdr:twoCellAnchor>
  <xdr:twoCellAnchor editAs="oneCell">
    <xdr:from>
      <xdr:col>2</xdr:col>
      <xdr:colOff>257400</xdr:colOff>
      <xdr:row>37</xdr:row>
      <xdr:rowOff>28800</xdr:rowOff>
    </xdr:from>
    <xdr:to>
      <xdr:col>2</xdr:col>
      <xdr:colOff>1236960</xdr:colOff>
      <xdr:row>37</xdr:row>
      <xdr:rowOff>827640</xdr:rowOff>
    </xdr:to>
    <xdr:pic>
      <xdr:nvPicPr>
        <xdr:cNvPr id="246" name="image152.jpg"/>
        <xdr:cNvPicPr/>
      </xdr:nvPicPr>
      <xdr:blipFill>
        <a:blip xmlns:r="http://schemas.openxmlformats.org/officeDocument/2006/relationships" r:embed="rId8"/>
        <a:stretch/>
      </xdr:blipFill>
      <xdr:spPr>
        <a:xfrm>
          <a:off x="2976120" y="25317360"/>
          <a:ext cx="979560" cy="798840"/>
        </a:xfrm>
        <a:prstGeom prst="rect">
          <a:avLst/>
        </a:prstGeom>
        <a:ln>
          <a:noFill/>
        </a:ln>
      </xdr:spPr>
    </xdr:pic>
    <xdr:clientData/>
  </xdr:twoCellAnchor>
  <xdr:twoCellAnchor editAs="oneCell">
    <xdr:from>
      <xdr:col>2</xdr:col>
      <xdr:colOff>209880</xdr:colOff>
      <xdr:row>64</xdr:row>
      <xdr:rowOff>171360</xdr:rowOff>
    </xdr:from>
    <xdr:to>
      <xdr:col>2</xdr:col>
      <xdr:colOff>1351440</xdr:colOff>
      <xdr:row>65</xdr:row>
      <xdr:rowOff>408600</xdr:rowOff>
    </xdr:to>
    <xdr:pic>
      <xdr:nvPicPr>
        <xdr:cNvPr id="247" name="image148.jpg"/>
        <xdr:cNvPicPr/>
      </xdr:nvPicPr>
      <xdr:blipFill>
        <a:blip xmlns:r="http://schemas.openxmlformats.org/officeDocument/2006/relationships" r:embed="rId9"/>
        <a:stretch/>
      </xdr:blipFill>
      <xdr:spPr>
        <a:xfrm>
          <a:off x="2928600" y="53939880"/>
          <a:ext cx="1141560" cy="827640"/>
        </a:xfrm>
        <a:prstGeom prst="rect">
          <a:avLst/>
        </a:prstGeom>
        <a:ln>
          <a:noFill/>
        </a:ln>
      </xdr:spPr>
    </xdr:pic>
    <xdr:clientData/>
  </xdr:twoCellAnchor>
  <xdr:twoCellAnchor editAs="oneCell">
    <xdr:from>
      <xdr:col>2</xdr:col>
      <xdr:colOff>143280</xdr:colOff>
      <xdr:row>66</xdr:row>
      <xdr:rowOff>114840</xdr:rowOff>
    </xdr:from>
    <xdr:to>
      <xdr:col>2</xdr:col>
      <xdr:colOff>1351440</xdr:colOff>
      <xdr:row>67</xdr:row>
      <xdr:rowOff>627120</xdr:rowOff>
    </xdr:to>
    <xdr:pic>
      <xdr:nvPicPr>
        <xdr:cNvPr id="248" name="image154.jpg"/>
        <xdr:cNvPicPr/>
      </xdr:nvPicPr>
      <xdr:blipFill>
        <a:blip xmlns:r="http://schemas.openxmlformats.org/officeDocument/2006/relationships" r:embed="rId10"/>
        <a:stretch/>
      </xdr:blipFill>
      <xdr:spPr>
        <a:xfrm>
          <a:off x="2862000" y="55073880"/>
          <a:ext cx="1208160" cy="1150560"/>
        </a:xfrm>
        <a:prstGeom prst="rect">
          <a:avLst/>
        </a:prstGeom>
        <a:ln>
          <a:noFill/>
        </a:ln>
      </xdr:spPr>
    </xdr:pic>
    <xdr:clientData/>
  </xdr:twoCellAnchor>
  <xdr:twoCellAnchor editAs="oneCell">
    <xdr:from>
      <xdr:col>2</xdr:col>
      <xdr:colOff>19440</xdr:colOff>
      <xdr:row>81</xdr:row>
      <xdr:rowOff>9360</xdr:rowOff>
    </xdr:from>
    <xdr:to>
      <xdr:col>2</xdr:col>
      <xdr:colOff>1446840</xdr:colOff>
      <xdr:row>81</xdr:row>
      <xdr:rowOff>1065240</xdr:rowOff>
    </xdr:to>
    <xdr:pic>
      <xdr:nvPicPr>
        <xdr:cNvPr id="249" name="image153.jpg"/>
        <xdr:cNvPicPr/>
      </xdr:nvPicPr>
      <xdr:blipFill>
        <a:blip xmlns:r="http://schemas.openxmlformats.org/officeDocument/2006/relationships" r:embed="rId11"/>
        <a:stretch/>
      </xdr:blipFill>
      <xdr:spPr>
        <a:xfrm>
          <a:off x="2738160" y="67912920"/>
          <a:ext cx="1427400" cy="1055880"/>
        </a:xfrm>
        <a:prstGeom prst="rect">
          <a:avLst/>
        </a:prstGeom>
        <a:ln>
          <a:noFill/>
        </a:ln>
      </xdr:spPr>
    </xdr:pic>
    <xdr:clientData/>
  </xdr:twoCellAnchor>
  <xdr:twoCellAnchor editAs="oneCell">
    <xdr:from>
      <xdr:col>2</xdr:col>
      <xdr:colOff>19440</xdr:colOff>
      <xdr:row>83</xdr:row>
      <xdr:rowOff>0</xdr:rowOff>
    </xdr:from>
    <xdr:to>
      <xdr:col>2</xdr:col>
      <xdr:colOff>1446840</xdr:colOff>
      <xdr:row>83</xdr:row>
      <xdr:rowOff>1055880</xdr:rowOff>
    </xdr:to>
    <xdr:pic>
      <xdr:nvPicPr>
        <xdr:cNvPr id="250" name="image153.jpg"/>
        <xdr:cNvPicPr/>
      </xdr:nvPicPr>
      <xdr:blipFill>
        <a:blip xmlns:r="http://schemas.openxmlformats.org/officeDocument/2006/relationships" r:embed="rId11"/>
        <a:stretch/>
      </xdr:blipFill>
      <xdr:spPr>
        <a:xfrm>
          <a:off x="2738160" y="70246800"/>
          <a:ext cx="1427400" cy="1055880"/>
        </a:xfrm>
        <a:prstGeom prst="rect">
          <a:avLst/>
        </a:prstGeom>
        <a:ln>
          <a:noFill/>
        </a:ln>
      </xdr:spPr>
    </xdr:pic>
    <xdr:clientData/>
  </xdr:twoCellAnchor>
  <xdr:twoCellAnchor editAs="oneCell">
    <xdr:from>
      <xdr:col>2</xdr:col>
      <xdr:colOff>28800</xdr:colOff>
      <xdr:row>84</xdr:row>
      <xdr:rowOff>190440</xdr:rowOff>
    </xdr:from>
    <xdr:to>
      <xdr:col>2</xdr:col>
      <xdr:colOff>1456200</xdr:colOff>
      <xdr:row>84</xdr:row>
      <xdr:rowOff>1074960</xdr:rowOff>
    </xdr:to>
    <xdr:pic>
      <xdr:nvPicPr>
        <xdr:cNvPr id="251" name="image156.jpg"/>
        <xdr:cNvPicPr/>
      </xdr:nvPicPr>
      <xdr:blipFill>
        <a:blip xmlns:r="http://schemas.openxmlformats.org/officeDocument/2006/relationships" r:embed="rId12"/>
        <a:stretch/>
      </xdr:blipFill>
      <xdr:spPr>
        <a:xfrm>
          <a:off x="2747520" y="71618400"/>
          <a:ext cx="1427400" cy="884520"/>
        </a:xfrm>
        <a:prstGeom prst="rect">
          <a:avLst/>
        </a:prstGeom>
        <a:ln>
          <a:noFill/>
        </a:ln>
      </xdr:spPr>
    </xdr:pic>
    <xdr:clientData/>
  </xdr:twoCellAnchor>
  <xdr:twoCellAnchor editAs="oneCell">
    <xdr:from>
      <xdr:col>2</xdr:col>
      <xdr:colOff>38520</xdr:colOff>
      <xdr:row>40</xdr:row>
      <xdr:rowOff>95760</xdr:rowOff>
    </xdr:from>
    <xdr:to>
      <xdr:col>3</xdr:col>
      <xdr:colOff>1440</xdr:colOff>
      <xdr:row>40</xdr:row>
      <xdr:rowOff>894600</xdr:rowOff>
    </xdr:to>
    <xdr:pic>
      <xdr:nvPicPr>
        <xdr:cNvPr id="252" name="image155.png"/>
        <xdr:cNvPicPr/>
      </xdr:nvPicPr>
      <xdr:blipFill>
        <a:blip xmlns:r="http://schemas.openxmlformats.org/officeDocument/2006/relationships" r:embed="rId13"/>
        <a:stretch/>
      </xdr:blipFill>
      <xdr:spPr>
        <a:xfrm>
          <a:off x="2757240" y="27546480"/>
          <a:ext cx="1427400" cy="798840"/>
        </a:xfrm>
        <a:prstGeom prst="rect">
          <a:avLst/>
        </a:prstGeom>
        <a:ln>
          <a:noFill/>
        </a:ln>
      </xdr:spPr>
    </xdr:pic>
    <xdr:clientData/>
  </xdr:twoCellAnchor>
  <xdr:twoCellAnchor editAs="oneCell">
    <xdr:from>
      <xdr:col>2</xdr:col>
      <xdr:colOff>47880</xdr:colOff>
      <xdr:row>42</xdr:row>
      <xdr:rowOff>981000</xdr:rowOff>
    </xdr:from>
    <xdr:to>
      <xdr:col>3</xdr:col>
      <xdr:colOff>10080</xdr:colOff>
      <xdr:row>44</xdr:row>
      <xdr:rowOff>141480</xdr:rowOff>
    </xdr:to>
    <xdr:pic>
      <xdr:nvPicPr>
        <xdr:cNvPr id="253" name="image157.png"/>
        <xdr:cNvPicPr/>
      </xdr:nvPicPr>
      <xdr:blipFill>
        <a:blip xmlns:r="http://schemas.openxmlformats.org/officeDocument/2006/relationships" r:embed="rId14"/>
        <a:stretch/>
      </xdr:blipFill>
      <xdr:spPr>
        <a:xfrm>
          <a:off x="2766600" y="30517920"/>
          <a:ext cx="1426680" cy="1217880"/>
        </a:xfrm>
        <a:prstGeom prst="rect">
          <a:avLst/>
        </a:prstGeom>
        <a:ln>
          <a:noFill/>
        </a:ln>
      </xdr:spPr>
    </xdr:pic>
    <xdr:clientData/>
  </xdr:twoCellAnchor>
  <xdr:twoCellAnchor editAs="oneCell">
    <xdr:from>
      <xdr:col>2</xdr:col>
      <xdr:colOff>47880</xdr:colOff>
      <xdr:row>46</xdr:row>
      <xdr:rowOff>237960</xdr:rowOff>
    </xdr:from>
    <xdr:to>
      <xdr:col>3</xdr:col>
      <xdr:colOff>10080</xdr:colOff>
      <xdr:row>46</xdr:row>
      <xdr:rowOff>998640</xdr:rowOff>
    </xdr:to>
    <xdr:pic>
      <xdr:nvPicPr>
        <xdr:cNvPr id="254" name="image158.png"/>
        <xdr:cNvPicPr/>
      </xdr:nvPicPr>
      <xdr:blipFill>
        <a:blip xmlns:r="http://schemas.openxmlformats.org/officeDocument/2006/relationships" r:embed="rId15"/>
        <a:stretch/>
      </xdr:blipFill>
      <xdr:spPr>
        <a:xfrm>
          <a:off x="2766600" y="33975360"/>
          <a:ext cx="1426680" cy="760680"/>
        </a:xfrm>
        <a:prstGeom prst="rect">
          <a:avLst/>
        </a:prstGeom>
        <a:ln>
          <a:noFill/>
        </a:ln>
      </xdr:spPr>
    </xdr:pic>
    <xdr:clientData/>
  </xdr:twoCellAnchor>
  <xdr:twoCellAnchor editAs="oneCell">
    <xdr:from>
      <xdr:col>2</xdr:col>
      <xdr:colOff>47880</xdr:colOff>
      <xdr:row>48</xdr:row>
      <xdr:rowOff>66960</xdr:rowOff>
    </xdr:from>
    <xdr:to>
      <xdr:col>3</xdr:col>
      <xdr:colOff>10080</xdr:colOff>
      <xdr:row>48</xdr:row>
      <xdr:rowOff>865800</xdr:rowOff>
    </xdr:to>
    <xdr:pic>
      <xdr:nvPicPr>
        <xdr:cNvPr id="255" name="image159.png"/>
        <xdr:cNvPicPr/>
      </xdr:nvPicPr>
      <xdr:blipFill>
        <a:blip xmlns:r="http://schemas.openxmlformats.org/officeDocument/2006/relationships" r:embed="rId16"/>
        <a:stretch/>
      </xdr:blipFill>
      <xdr:spPr>
        <a:xfrm>
          <a:off x="2766600" y="35947440"/>
          <a:ext cx="1426680" cy="798840"/>
        </a:xfrm>
        <a:prstGeom prst="rect">
          <a:avLst/>
        </a:prstGeom>
        <a:ln>
          <a:noFill/>
        </a:ln>
      </xdr:spPr>
    </xdr:pic>
    <xdr:clientData/>
  </xdr:twoCellAnchor>
  <xdr:twoCellAnchor editAs="oneCell">
    <xdr:from>
      <xdr:col>2</xdr:col>
      <xdr:colOff>209880</xdr:colOff>
      <xdr:row>49</xdr:row>
      <xdr:rowOff>28440</xdr:rowOff>
    </xdr:from>
    <xdr:to>
      <xdr:col>2</xdr:col>
      <xdr:colOff>1332360</xdr:colOff>
      <xdr:row>49</xdr:row>
      <xdr:rowOff>1027080</xdr:rowOff>
    </xdr:to>
    <xdr:pic>
      <xdr:nvPicPr>
        <xdr:cNvPr id="256" name="image160.png"/>
        <xdr:cNvPicPr/>
      </xdr:nvPicPr>
      <xdr:blipFill>
        <a:blip xmlns:r="http://schemas.openxmlformats.org/officeDocument/2006/relationships" r:embed="rId17"/>
        <a:stretch/>
      </xdr:blipFill>
      <xdr:spPr>
        <a:xfrm>
          <a:off x="2928600" y="36880560"/>
          <a:ext cx="1122480" cy="998640"/>
        </a:xfrm>
        <a:prstGeom prst="rect">
          <a:avLst/>
        </a:prstGeom>
        <a:ln>
          <a:noFill/>
        </a:ln>
      </xdr:spPr>
    </xdr:pic>
    <xdr:clientData/>
  </xdr:twoCellAnchor>
  <xdr:twoCellAnchor editAs="oneCell">
    <xdr:from>
      <xdr:col>2</xdr:col>
      <xdr:colOff>19440</xdr:colOff>
      <xdr:row>85</xdr:row>
      <xdr:rowOff>123840</xdr:rowOff>
    </xdr:from>
    <xdr:to>
      <xdr:col>2</xdr:col>
      <xdr:colOff>1446840</xdr:colOff>
      <xdr:row>85</xdr:row>
      <xdr:rowOff>1179720</xdr:rowOff>
    </xdr:to>
    <xdr:pic>
      <xdr:nvPicPr>
        <xdr:cNvPr id="257" name="image161.jpg"/>
        <xdr:cNvPicPr/>
      </xdr:nvPicPr>
      <xdr:blipFill>
        <a:blip xmlns:r="http://schemas.openxmlformats.org/officeDocument/2006/relationships" r:embed="rId18"/>
        <a:stretch/>
      </xdr:blipFill>
      <xdr:spPr>
        <a:xfrm>
          <a:off x="2738160" y="72904320"/>
          <a:ext cx="1427400" cy="1055880"/>
        </a:xfrm>
        <a:prstGeom prst="rect">
          <a:avLst/>
        </a:prstGeom>
        <a:ln>
          <a:noFill/>
        </a:ln>
      </xdr:spPr>
    </xdr:pic>
    <xdr:clientData/>
  </xdr:twoCellAnchor>
  <xdr:twoCellAnchor editAs="oneCell">
    <xdr:from>
      <xdr:col>2</xdr:col>
      <xdr:colOff>181440</xdr:colOff>
      <xdr:row>10</xdr:row>
      <xdr:rowOff>66960</xdr:rowOff>
    </xdr:from>
    <xdr:to>
      <xdr:col>2</xdr:col>
      <xdr:colOff>1275480</xdr:colOff>
      <xdr:row>10</xdr:row>
      <xdr:rowOff>884520</xdr:rowOff>
    </xdr:to>
    <xdr:pic>
      <xdr:nvPicPr>
        <xdr:cNvPr id="258" name="image162.png"/>
        <xdr:cNvPicPr/>
      </xdr:nvPicPr>
      <xdr:blipFill>
        <a:blip xmlns:r="http://schemas.openxmlformats.org/officeDocument/2006/relationships" r:embed="rId19"/>
        <a:stretch/>
      </xdr:blipFill>
      <xdr:spPr>
        <a:xfrm>
          <a:off x="2900160" y="5715000"/>
          <a:ext cx="1094040" cy="817560"/>
        </a:xfrm>
        <a:prstGeom prst="rect">
          <a:avLst/>
        </a:prstGeom>
        <a:ln>
          <a:noFill/>
        </a:ln>
      </xdr:spPr>
    </xdr:pic>
    <xdr:clientData/>
  </xdr:twoCellAnchor>
  <xdr:twoCellAnchor editAs="oneCell">
    <xdr:from>
      <xdr:col>2</xdr:col>
      <xdr:colOff>8640</xdr:colOff>
      <xdr:row>15</xdr:row>
      <xdr:rowOff>266760</xdr:rowOff>
    </xdr:from>
    <xdr:to>
      <xdr:col>2</xdr:col>
      <xdr:colOff>1436040</xdr:colOff>
      <xdr:row>16</xdr:row>
      <xdr:rowOff>522360</xdr:rowOff>
    </xdr:to>
    <xdr:pic>
      <xdr:nvPicPr>
        <xdr:cNvPr id="259" name="image163.png"/>
        <xdr:cNvPicPr/>
      </xdr:nvPicPr>
      <xdr:blipFill>
        <a:blip xmlns:r="http://schemas.openxmlformats.org/officeDocument/2006/relationships" r:embed="rId20"/>
        <a:stretch/>
      </xdr:blipFill>
      <xdr:spPr>
        <a:xfrm>
          <a:off x="2727360" y="10658520"/>
          <a:ext cx="1427400" cy="1065240"/>
        </a:xfrm>
        <a:prstGeom prst="rect">
          <a:avLst/>
        </a:prstGeom>
        <a:ln>
          <a:noFill/>
        </a:ln>
      </xdr:spPr>
    </xdr:pic>
    <xdr:clientData/>
  </xdr:twoCellAnchor>
  <xdr:twoCellAnchor editAs="oneCell">
    <xdr:from>
      <xdr:col>2</xdr:col>
      <xdr:colOff>47880</xdr:colOff>
      <xdr:row>86</xdr:row>
      <xdr:rowOff>790560</xdr:rowOff>
    </xdr:from>
    <xdr:to>
      <xdr:col>3</xdr:col>
      <xdr:colOff>10080</xdr:colOff>
      <xdr:row>87</xdr:row>
      <xdr:rowOff>493920</xdr:rowOff>
    </xdr:to>
    <xdr:pic>
      <xdr:nvPicPr>
        <xdr:cNvPr id="260" name="image161.jpg"/>
        <xdr:cNvPicPr/>
      </xdr:nvPicPr>
      <xdr:blipFill>
        <a:blip xmlns:r="http://schemas.openxmlformats.org/officeDocument/2006/relationships" r:embed="rId21"/>
        <a:stretch/>
      </xdr:blipFill>
      <xdr:spPr>
        <a:xfrm>
          <a:off x="2766600" y="74923560"/>
          <a:ext cx="1426680" cy="1055880"/>
        </a:xfrm>
        <a:prstGeom prst="rect">
          <a:avLst/>
        </a:prstGeom>
        <a:ln>
          <a:noFill/>
        </a:ln>
      </xdr:spPr>
    </xdr:pic>
    <xdr:clientData/>
  </xdr:twoCellAnchor>
  <xdr:twoCellAnchor editAs="oneCell">
    <xdr:from>
      <xdr:col>2</xdr:col>
      <xdr:colOff>66960</xdr:colOff>
      <xdr:row>89</xdr:row>
      <xdr:rowOff>142920</xdr:rowOff>
    </xdr:from>
    <xdr:to>
      <xdr:col>3</xdr:col>
      <xdr:colOff>29160</xdr:colOff>
      <xdr:row>89</xdr:row>
      <xdr:rowOff>1198800</xdr:rowOff>
    </xdr:to>
    <xdr:pic>
      <xdr:nvPicPr>
        <xdr:cNvPr id="261" name="image161.jpg"/>
        <xdr:cNvPicPr/>
      </xdr:nvPicPr>
      <xdr:blipFill>
        <a:blip xmlns:r="http://schemas.openxmlformats.org/officeDocument/2006/relationships" r:embed="rId21"/>
        <a:stretch/>
      </xdr:blipFill>
      <xdr:spPr>
        <a:xfrm>
          <a:off x="2785680" y="78333480"/>
          <a:ext cx="1426680" cy="1055880"/>
        </a:xfrm>
        <a:prstGeom prst="rect">
          <a:avLst/>
        </a:prstGeom>
        <a:ln>
          <a:noFill/>
        </a:ln>
      </xdr:spPr>
    </xdr:pic>
    <xdr:clientData/>
  </xdr:twoCellAnchor>
  <xdr:twoCellAnchor editAs="oneCell">
    <xdr:from>
      <xdr:col>2</xdr:col>
      <xdr:colOff>38520</xdr:colOff>
      <xdr:row>7</xdr:row>
      <xdr:rowOff>9720</xdr:rowOff>
    </xdr:from>
    <xdr:to>
      <xdr:col>3</xdr:col>
      <xdr:colOff>1440</xdr:colOff>
      <xdr:row>7</xdr:row>
      <xdr:rowOff>789480</xdr:rowOff>
    </xdr:to>
    <xdr:pic>
      <xdr:nvPicPr>
        <xdr:cNvPr id="263" name="image166.png"/>
        <xdr:cNvPicPr/>
      </xdr:nvPicPr>
      <xdr:blipFill>
        <a:blip xmlns:r="http://schemas.openxmlformats.org/officeDocument/2006/relationships" r:embed="rId22"/>
        <a:stretch/>
      </xdr:blipFill>
      <xdr:spPr>
        <a:xfrm>
          <a:off x="2757240" y="3038400"/>
          <a:ext cx="1427400" cy="779760"/>
        </a:xfrm>
        <a:prstGeom prst="rect">
          <a:avLst/>
        </a:prstGeom>
        <a:ln>
          <a:noFill/>
        </a:ln>
      </xdr:spPr>
    </xdr:pic>
    <xdr:clientData/>
  </xdr:twoCellAnchor>
  <xdr:twoCellAnchor editAs="oneCell">
    <xdr:from>
      <xdr:col>2</xdr:col>
      <xdr:colOff>28800</xdr:colOff>
      <xdr:row>82</xdr:row>
      <xdr:rowOff>86040</xdr:rowOff>
    </xdr:from>
    <xdr:to>
      <xdr:col>2</xdr:col>
      <xdr:colOff>1456200</xdr:colOff>
      <xdr:row>82</xdr:row>
      <xdr:rowOff>970560</xdr:rowOff>
    </xdr:to>
    <xdr:pic>
      <xdr:nvPicPr>
        <xdr:cNvPr id="264" name="image156.jpg"/>
        <xdr:cNvPicPr/>
      </xdr:nvPicPr>
      <xdr:blipFill>
        <a:blip xmlns:r="http://schemas.openxmlformats.org/officeDocument/2006/relationships" r:embed="rId12"/>
        <a:stretch/>
      </xdr:blipFill>
      <xdr:spPr>
        <a:xfrm>
          <a:off x="2747520" y="69161040"/>
          <a:ext cx="1427400" cy="884520"/>
        </a:xfrm>
        <a:prstGeom prst="rect">
          <a:avLst/>
        </a:prstGeom>
        <a:ln>
          <a:noFill/>
        </a:ln>
      </xdr:spPr>
    </xdr:pic>
    <xdr:clientData/>
  </xdr:twoCellAnchor>
  <xdr:twoCellAnchor editAs="oneCell">
    <xdr:from>
      <xdr:col>2</xdr:col>
      <xdr:colOff>28800</xdr:colOff>
      <xdr:row>92</xdr:row>
      <xdr:rowOff>86040</xdr:rowOff>
    </xdr:from>
    <xdr:to>
      <xdr:col>2</xdr:col>
      <xdr:colOff>1456200</xdr:colOff>
      <xdr:row>92</xdr:row>
      <xdr:rowOff>1141920</xdr:rowOff>
    </xdr:to>
    <xdr:pic>
      <xdr:nvPicPr>
        <xdr:cNvPr id="265" name="image161.jpg"/>
        <xdr:cNvPicPr/>
      </xdr:nvPicPr>
      <xdr:blipFill>
        <a:blip xmlns:r="http://schemas.openxmlformats.org/officeDocument/2006/relationships" r:embed="rId18"/>
        <a:stretch/>
      </xdr:blipFill>
      <xdr:spPr>
        <a:xfrm>
          <a:off x="2747520" y="82334160"/>
          <a:ext cx="1427400" cy="1055880"/>
        </a:xfrm>
        <a:prstGeom prst="rect">
          <a:avLst/>
        </a:prstGeom>
        <a:ln>
          <a:noFill/>
        </a:ln>
      </xdr:spPr>
    </xdr:pic>
    <xdr:clientData/>
  </xdr:twoCellAnchor>
  <xdr:twoCellAnchor editAs="oneCell">
    <xdr:from>
      <xdr:col>2</xdr:col>
      <xdr:colOff>19440</xdr:colOff>
      <xdr:row>91</xdr:row>
      <xdr:rowOff>124200</xdr:rowOff>
    </xdr:from>
    <xdr:to>
      <xdr:col>2</xdr:col>
      <xdr:colOff>1446840</xdr:colOff>
      <xdr:row>91</xdr:row>
      <xdr:rowOff>1180080</xdr:rowOff>
    </xdr:to>
    <xdr:pic>
      <xdr:nvPicPr>
        <xdr:cNvPr id="266" name="image161.jpg"/>
        <xdr:cNvPicPr/>
      </xdr:nvPicPr>
      <xdr:blipFill>
        <a:blip xmlns:r="http://schemas.openxmlformats.org/officeDocument/2006/relationships" r:embed="rId18"/>
        <a:stretch/>
      </xdr:blipFill>
      <xdr:spPr>
        <a:xfrm>
          <a:off x="2738160" y="81019800"/>
          <a:ext cx="1427400" cy="1055880"/>
        </a:xfrm>
        <a:prstGeom prst="rect">
          <a:avLst/>
        </a:prstGeom>
        <a:ln>
          <a:noFill/>
        </a:ln>
      </xdr:spPr>
    </xdr:pic>
    <xdr:clientData/>
  </xdr:twoCellAnchor>
  <xdr:twoCellAnchor editAs="oneCell">
    <xdr:from>
      <xdr:col>2</xdr:col>
      <xdr:colOff>47880</xdr:colOff>
      <xdr:row>52</xdr:row>
      <xdr:rowOff>0</xdr:rowOff>
    </xdr:from>
    <xdr:to>
      <xdr:col>3</xdr:col>
      <xdr:colOff>10080</xdr:colOff>
      <xdr:row>52</xdr:row>
      <xdr:rowOff>1065240</xdr:rowOff>
    </xdr:to>
    <xdr:pic>
      <xdr:nvPicPr>
        <xdr:cNvPr id="267" name="image165.jpg"/>
        <xdr:cNvPicPr/>
      </xdr:nvPicPr>
      <xdr:blipFill>
        <a:blip xmlns:r="http://schemas.openxmlformats.org/officeDocument/2006/relationships" r:embed="rId23"/>
        <a:stretch/>
      </xdr:blipFill>
      <xdr:spPr>
        <a:xfrm>
          <a:off x="2766600" y="40138200"/>
          <a:ext cx="1426680" cy="1065240"/>
        </a:xfrm>
        <a:prstGeom prst="rect">
          <a:avLst/>
        </a:prstGeom>
        <a:ln>
          <a:noFill/>
        </a:ln>
      </xdr:spPr>
    </xdr:pic>
    <xdr:clientData/>
  </xdr:twoCellAnchor>
  <xdr:twoCellAnchor editAs="oneCell">
    <xdr:from>
      <xdr:col>2</xdr:col>
      <xdr:colOff>19440</xdr:colOff>
      <xdr:row>55</xdr:row>
      <xdr:rowOff>360</xdr:rowOff>
    </xdr:from>
    <xdr:to>
      <xdr:col>2</xdr:col>
      <xdr:colOff>1446840</xdr:colOff>
      <xdr:row>55</xdr:row>
      <xdr:rowOff>1065600</xdr:rowOff>
    </xdr:to>
    <xdr:pic>
      <xdr:nvPicPr>
        <xdr:cNvPr id="268" name="image165.jpg"/>
        <xdr:cNvPicPr/>
      </xdr:nvPicPr>
      <xdr:blipFill>
        <a:blip xmlns:r="http://schemas.openxmlformats.org/officeDocument/2006/relationships" r:embed="rId23"/>
        <a:stretch/>
      </xdr:blipFill>
      <xdr:spPr>
        <a:xfrm>
          <a:off x="2738160" y="43424640"/>
          <a:ext cx="1427400" cy="1065240"/>
        </a:xfrm>
        <a:prstGeom prst="rect">
          <a:avLst/>
        </a:prstGeom>
        <a:ln>
          <a:noFill/>
        </a:ln>
      </xdr:spPr>
    </xdr:pic>
    <xdr:clientData/>
  </xdr:twoCellAnchor>
  <xdr:twoCellAnchor editAs="oneCell">
    <xdr:from>
      <xdr:col>2</xdr:col>
      <xdr:colOff>28800</xdr:colOff>
      <xdr:row>57</xdr:row>
      <xdr:rowOff>171720</xdr:rowOff>
    </xdr:from>
    <xdr:to>
      <xdr:col>2</xdr:col>
      <xdr:colOff>1456200</xdr:colOff>
      <xdr:row>57</xdr:row>
      <xdr:rowOff>1236960</xdr:rowOff>
    </xdr:to>
    <xdr:pic>
      <xdr:nvPicPr>
        <xdr:cNvPr id="269" name="image167.png"/>
        <xdr:cNvPicPr/>
      </xdr:nvPicPr>
      <xdr:blipFill>
        <a:blip xmlns:r="http://schemas.openxmlformats.org/officeDocument/2006/relationships" r:embed="rId24"/>
        <a:stretch/>
      </xdr:blipFill>
      <xdr:spPr>
        <a:xfrm>
          <a:off x="2747520" y="45786600"/>
          <a:ext cx="1427400" cy="1065240"/>
        </a:xfrm>
        <a:prstGeom prst="rect">
          <a:avLst/>
        </a:prstGeom>
        <a:ln>
          <a:noFill/>
        </a:ln>
      </xdr:spPr>
    </xdr:pic>
    <xdr:clientData/>
  </xdr:twoCellAnchor>
  <xdr:twoCellAnchor editAs="oneCell">
    <xdr:from>
      <xdr:col>2</xdr:col>
      <xdr:colOff>47880</xdr:colOff>
      <xdr:row>68</xdr:row>
      <xdr:rowOff>76320</xdr:rowOff>
    </xdr:from>
    <xdr:to>
      <xdr:col>3</xdr:col>
      <xdr:colOff>10080</xdr:colOff>
      <xdr:row>68</xdr:row>
      <xdr:rowOff>1141560</xdr:rowOff>
    </xdr:to>
    <xdr:pic>
      <xdr:nvPicPr>
        <xdr:cNvPr id="270" name="image168.png"/>
        <xdr:cNvPicPr/>
      </xdr:nvPicPr>
      <xdr:blipFill>
        <a:blip xmlns:r="http://schemas.openxmlformats.org/officeDocument/2006/relationships" r:embed="rId25"/>
        <a:stretch/>
      </xdr:blipFill>
      <xdr:spPr>
        <a:xfrm>
          <a:off x="2766600" y="56483280"/>
          <a:ext cx="1426680" cy="1065240"/>
        </a:xfrm>
        <a:prstGeom prst="rect">
          <a:avLst/>
        </a:prstGeom>
        <a:ln>
          <a:noFill/>
        </a:ln>
      </xdr:spPr>
    </xdr:pic>
    <xdr:clientData/>
  </xdr:twoCellAnchor>
  <xdr:twoCellAnchor editAs="oneCell">
    <xdr:from>
      <xdr:col>2</xdr:col>
      <xdr:colOff>38520</xdr:colOff>
      <xdr:row>70</xdr:row>
      <xdr:rowOff>0</xdr:rowOff>
    </xdr:from>
    <xdr:to>
      <xdr:col>3</xdr:col>
      <xdr:colOff>1440</xdr:colOff>
      <xdr:row>71</xdr:row>
      <xdr:rowOff>17640</xdr:rowOff>
    </xdr:to>
    <xdr:pic>
      <xdr:nvPicPr>
        <xdr:cNvPr id="271" name="image171.png"/>
        <xdr:cNvPicPr/>
      </xdr:nvPicPr>
      <xdr:blipFill>
        <a:blip xmlns:r="http://schemas.openxmlformats.org/officeDocument/2006/relationships" r:embed="rId26"/>
        <a:stretch/>
      </xdr:blipFill>
      <xdr:spPr>
        <a:xfrm>
          <a:off x="2757240" y="58569120"/>
          <a:ext cx="1427400" cy="827280"/>
        </a:xfrm>
        <a:prstGeom prst="rect">
          <a:avLst/>
        </a:prstGeom>
        <a:ln>
          <a:noFill/>
        </a:ln>
      </xdr:spPr>
    </xdr:pic>
    <xdr:clientData/>
  </xdr:twoCellAnchor>
  <xdr:twoCellAnchor editAs="oneCell">
    <xdr:from>
      <xdr:col>2</xdr:col>
      <xdr:colOff>47880</xdr:colOff>
      <xdr:row>72</xdr:row>
      <xdr:rowOff>714240</xdr:rowOff>
    </xdr:from>
    <xdr:to>
      <xdr:col>3</xdr:col>
      <xdr:colOff>10080</xdr:colOff>
      <xdr:row>74</xdr:row>
      <xdr:rowOff>160200</xdr:rowOff>
    </xdr:to>
    <xdr:pic>
      <xdr:nvPicPr>
        <xdr:cNvPr id="272" name="image162.png"/>
        <xdr:cNvPicPr/>
      </xdr:nvPicPr>
      <xdr:blipFill>
        <a:blip xmlns:r="http://schemas.openxmlformats.org/officeDocument/2006/relationships" r:embed="rId27"/>
        <a:stretch/>
      </xdr:blipFill>
      <xdr:spPr>
        <a:xfrm>
          <a:off x="2766600" y="60902640"/>
          <a:ext cx="1426680" cy="1065240"/>
        </a:xfrm>
        <a:prstGeom prst="rect">
          <a:avLst/>
        </a:prstGeom>
        <a:ln>
          <a:noFill/>
        </a:ln>
      </xdr:spPr>
    </xdr:pic>
    <xdr:clientData/>
  </xdr:twoCellAnchor>
  <xdr:twoCellAnchor editAs="oneCell">
    <xdr:from>
      <xdr:col>2</xdr:col>
      <xdr:colOff>47880</xdr:colOff>
      <xdr:row>75</xdr:row>
      <xdr:rowOff>581040</xdr:rowOff>
    </xdr:from>
    <xdr:to>
      <xdr:col>3</xdr:col>
      <xdr:colOff>10080</xdr:colOff>
      <xdr:row>77</xdr:row>
      <xdr:rowOff>236520</xdr:rowOff>
    </xdr:to>
    <xdr:pic>
      <xdr:nvPicPr>
        <xdr:cNvPr id="273" name="image169.png"/>
        <xdr:cNvPicPr/>
      </xdr:nvPicPr>
      <xdr:blipFill>
        <a:blip xmlns:r="http://schemas.openxmlformats.org/officeDocument/2006/relationships" r:embed="rId28"/>
        <a:stretch/>
      </xdr:blipFill>
      <xdr:spPr>
        <a:xfrm>
          <a:off x="2766600" y="63198360"/>
          <a:ext cx="1426680" cy="1274760"/>
        </a:xfrm>
        <a:prstGeom prst="rect">
          <a:avLst/>
        </a:prstGeom>
        <a:ln>
          <a:noFill/>
        </a:ln>
      </xdr:spPr>
    </xdr:pic>
    <xdr:clientData/>
  </xdr:twoCellAnchor>
  <xdr:twoCellAnchor editAs="oneCell">
    <xdr:from>
      <xdr:col>2</xdr:col>
      <xdr:colOff>28800</xdr:colOff>
      <xdr:row>78</xdr:row>
      <xdr:rowOff>57600</xdr:rowOff>
    </xdr:from>
    <xdr:to>
      <xdr:col>2</xdr:col>
      <xdr:colOff>1456200</xdr:colOff>
      <xdr:row>78</xdr:row>
      <xdr:rowOff>1122840</xdr:rowOff>
    </xdr:to>
    <xdr:pic>
      <xdr:nvPicPr>
        <xdr:cNvPr id="274" name="image170.png"/>
        <xdr:cNvPicPr/>
      </xdr:nvPicPr>
      <xdr:blipFill>
        <a:blip xmlns:r="http://schemas.openxmlformats.org/officeDocument/2006/relationships" r:embed="rId29"/>
        <a:stretch/>
      </xdr:blipFill>
      <xdr:spPr>
        <a:xfrm>
          <a:off x="2747520" y="65103480"/>
          <a:ext cx="1427400" cy="1065240"/>
        </a:xfrm>
        <a:prstGeom prst="rect">
          <a:avLst/>
        </a:prstGeom>
        <a:ln>
          <a:noFill/>
        </a:ln>
      </xdr:spPr>
    </xdr:pic>
    <xdr:clientData/>
  </xdr:twoCellAnchor>
  <xdr:twoCellAnchor editAs="oneCell">
    <xdr:from>
      <xdr:col>2</xdr:col>
      <xdr:colOff>28800</xdr:colOff>
      <xdr:row>79</xdr:row>
      <xdr:rowOff>57600</xdr:rowOff>
    </xdr:from>
    <xdr:to>
      <xdr:col>2</xdr:col>
      <xdr:colOff>1456200</xdr:colOff>
      <xdr:row>79</xdr:row>
      <xdr:rowOff>1122840</xdr:rowOff>
    </xdr:to>
    <xdr:pic>
      <xdr:nvPicPr>
        <xdr:cNvPr id="275" name="image172.png"/>
        <xdr:cNvPicPr/>
      </xdr:nvPicPr>
      <xdr:blipFill>
        <a:blip xmlns:r="http://schemas.openxmlformats.org/officeDocument/2006/relationships" r:embed="rId30"/>
        <a:stretch/>
      </xdr:blipFill>
      <xdr:spPr>
        <a:xfrm>
          <a:off x="2747520" y="66341880"/>
          <a:ext cx="1427400" cy="1065240"/>
        </a:xfrm>
        <a:prstGeom prst="rect">
          <a:avLst/>
        </a:prstGeom>
        <a:ln>
          <a:noFill/>
        </a:ln>
      </xdr:spPr>
    </xdr:pic>
    <xdr:clientData/>
  </xdr:twoCellAnchor>
  <xdr:twoCellAnchor editAs="oneCell">
    <xdr:from>
      <xdr:col>2</xdr:col>
      <xdr:colOff>47880</xdr:colOff>
      <xdr:row>88</xdr:row>
      <xdr:rowOff>76320</xdr:rowOff>
    </xdr:from>
    <xdr:to>
      <xdr:col>3</xdr:col>
      <xdr:colOff>10080</xdr:colOff>
      <xdr:row>88</xdr:row>
      <xdr:rowOff>1141560</xdr:rowOff>
    </xdr:to>
    <xdr:pic>
      <xdr:nvPicPr>
        <xdr:cNvPr id="276" name="image161.jpg"/>
        <xdr:cNvPicPr/>
      </xdr:nvPicPr>
      <xdr:blipFill>
        <a:blip xmlns:r="http://schemas.openxmlformats.org/officeDocument/2006/relationships" r:embed="rId21"/>
        <a:stretch/>
      </xdr:blipFill>
      <xdr:spPr>
        <a:xfrm>
          <a:off x="2766600" y="76914360"/>
          <a:ext cx="1426680" cy="1065240"/>
        </a:xfrm>
        <a:prstGeom prst="rect">
          <a:avLst/>
        </a:prstGeom>
        <a:ln>
          <a:noFill/>
        </a:ln>
      </xdr:spPr>
    </xdr:pic>
    <xdr:clientData/>
  </xdr:twoCellAnchor>
  <xdr:twoCellAnchor editAs="oneCell">
    <xdr:from>
      <xdr:col>2</xdr:col>
      <xdr:colOff>38520</xdr:colOff>
      <xdr:row>90</xdr:row>
      <xdr:rowOff>95760</xdr:rowOff>
    </xdr:from>
    <xdr:to>
      <xdr:col>3</xdr:col>
      <xdr:colOff>1440</xdr:colOff>
      <xdr:row>90</xdr:row>
      <xdr:rowOff>1161000</xdr:rowOff>
    </xdr:to>
    <xdr:pic>
      <xdr:nvPicPr>
        <xdr:cNvPr id="277" name="image161.jpg"/>
        <xdr:cNvPicPr/>
      </xdr:nvPicPr>
      <xdr:blipFill>
        <a:blip xmlns:r="http://schemas.openxmlformats.org/officeDocument/2006/relationships" r:embed="rId21"/>
        <a:stretch/>
      </xdr:blipFill>
      <xdr:spPr>
        <a:xfrm>
          <a:off x="2757240" y="79638840"/>
          <a:ext cx="1427400" cy="1065240"/>
        </a:xfrm>
        <a:prstGeom prst="rect">
          <a:avLst/>
        </a:prstGeom>
        <a:ln>
          <a:noFill/>
        </a:ln>
      </xdr:spPr>
    </xdr:pic>
    <xdr:clientData/>
  </xdr:twoCellAnchor>
  <xdr:twoCellAnchor editAs="oneCell">
    <xdr:from>
      <xdr:col>2</xdr:col>
      <xdr:colOff>47880</xdr:colOff>
      <xdr:row>93</xdr:row>
      <xdr:rowOff>686160</xdr:rowOff>
    </xdr:from>
    <xdr:to>
      <xdr:col>3</xdr:col>
      <xdr:colOff>10080</xdr:colOff>
      <xdr:row>94</xdr:row>
      <xdr:rowOff>407880</xdr:rowOff>
    </xdr:to>
    <xdr:pic>
      <xdr:nvPicPr>
        <xdr:cNvPr id="278" name="image173.png"/>
        <xdr:cNvPicPr/>
      </xdr:nvPicPr>
      <xdr:blipFill>
        <a:blip xmlns:r="http://schemas.openxmlformats.org/officeDocument/2006/relationships" r:embed="rId31"/>
        <a:stretch/>
      </xdr:blipFill>
      <xdr:spPr>
        <a:xfrm>
          <a:off x="2766600" y="84286800"/>
          <a:ext cx="1426680" cy="1064880"/>
        </a:xfrm>
        <a:prstGeom prst="rect">
          <a:avLst/>
        </a:prstGeom>
        <a:ln>
          <a:noFill/>
        </a:ln>
      </xdr:spPr>
    </xdr:pic>
    <xdr:clientData/>
  </xdr:twoCellAnchor>
  <xdr:twoCellAnchor editAs="oneCell">
    <xdr:from>
      <xdr:col>2</xdr:col>
      <xdr:colOff>47880</xdr:colOff>
      <xdr:row>95</xdr:row>
      <xdr:rowOff>133200</xdr:rowOff>
    </xdr:from>
    <xdr:to>
      <xdr:col>3</xdr:col>
      <xdr:colOff>10080</xdr:colOff>
      <xdr:row>95</xdr:row>
      <xdr:rowOff>1189080</xdr:rowOff>
    </xdr:to>
    <xdr:pic>
      <xdr:nvPicPr>
        <xdr:cNvPr id="279" name="image161.jpg"/>
        <xdr:cNvPicPr/>
      </xdr:nvPicPr>
      <xdr:blipFill>
        <a:blip xmlns:r="http://schemas.openxmlformats.org/officeDocument/2006/relationships" r:embed="rId21"/>
        <a:stretch/>
      </xdr:blipFill>
      <xdr:spPr>
        <a:xfrm>
          <a:off x="2766600" y="86420160"/>
          <a:ext cx="1426680" cy="1055880"/>
        </a:xfrm>
        <a:prstGeom prst="rect">
          <a:avLst/>
        </a:prstGeom>
        <a:ln>
          <a:noFill/>
        </a:ln>
      </xdr:spPr>
    </xdr:pic>
    <xdr:clientData/>
  </xdr:twoCellAnchor>
  <xdr:twoCellAnchor editAs="oneCell">
    <xdr:from>
      <xdr:col>2</xdr:col>
      <xdr:colOff>19440</xdr:colOff>
      <xdr:row>96</xdr:row>
      <xdr:rowOff>105120</xdr:rowOff>
    </xdr:from>
    <xdr:to>
      <xdr:col>2</xdr:col>
      <xdr:colOff>1446840</xdr:colOff>
      <xdr:row>96</xdr:row>
      <xdr:rowOff>1161000</xdr:rowOff>
    </xdr:to>
    <xdr:pic>
      <xdr:nvPicPr>
        <xdr:cNvPr id="280" name="image161.jpg"/>
        <xdr:cNvPicPr/>
      </xdr:nvPicPr>
      <xdr:blipFill>
        <a:blip xmlns:r="http://schemas.openxmlformats.org/officeDocument/2006/relationships" r:embed="rId18"/>
        <a:stretch/>
      </xdr:blipFill>
      <xdr:spPr>
        <a:xfrm>
          <a:off x="2738160" y="87734880"/>
          <a:ext cx="1427400" cy="1055880"/>
        </a:xfrm>
        <a:prstGeom prst="rect">
          <a:avLst/>
        </a:prstGeom>
        <a:ln>
          <a:noFill/>
        </a:ln>
      </xdr:spPr>
    </xdr:pic>
    <xdr:clientData/>
  </xdr:twoCellAnchor>
  <xdr:twoCellAnchor editAs="oneCell">
    <xdr:from>
      <xdr:col>2</xdr:col>
      <xdr:colOff>200520</xdr:colOff>
      <xdr:row>50</xdr:row>
      <xdr:rowOff>9360</xdr:rowOff>
    </xdr:from>
    <xdr:to>
      <xdr:col>2</xdr:col>
      <xdr:colOff>1323000</xdr:colOff>
      <xdr:row>50</xdr:row>
      <xdr:rowOff>1008000</xdr:rowOff>
    </xdr:to>
    <xdr:pic>
      <xdr:nvPicPr>
        <xdr:cNvPr id="281" name="image160.png"/>
        <xdr:cNvPicPr/>
      </xdr:nvPicPr>
      <xdr:blipFill>
        <a:blip xmlns:r="http://schemas.openxmlformats.org/officeDocument/2006/relationships" r:embed="rId17"/>
        <a:stretch/>
      </xdr:blipFill>
      <xdr:spPr>
        <a:xfrm>
          <a:off x="2919240" y="37956960"/>
          <a:ext cx="1122480" cy="9986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104760</xdr:colOff>
      <xdr:row>0</xdr:row>
      <xdr:rowOff>28440</xdr:rowOff>
    </xdr:from>
    <xdr:to>
      <xdr:col>1</xdr:col>
      <xdr:colOff>51480</xdr:colOff>
      <xdr:row>0</xdr:row>
      <xdr:rowOff>541440</xdr:rowOff>
    </xdr:to>
    <xdr:pic>
      <xdr:nvPicPr>
        <xdr:cNvPr id="282" name="image144.png"/>
        <xdr:cNvPicPr/>
      </xdr:nvPicPr>
      <xdr:blipFill>
        <a:blip xmlns:r="http://schemas.openxmlformats.org/officeDocument/2006/relationships" r:embed="rId1"/>
        <a:stretch/>
      </xdr:blipFill>
      <xdr:spPr>
        <a:xfrm>
          <a:off x="104760" y="28440"/>
          <a:ext cx="1484640" cy="513000"/>
        </a:xfrm>
        <a:prstGeom prst="rect">
          <a:avLst/>
        </a:prstGeom>
        <a:ln>
          <a:noFill/>
        </a:ln>
      </xdr:spPr>
    </xdr:pic>
    <xdr:clientData/>
  </xdr:twoCellAnchor>
  <xdr:twoCellAnchor editAs="oneCell">
    <xdr:from>
      <xdr:col>2</xdr:col>
      <xdr:colOff>28800</xdr:colOff>
      <xdr:row>6</xdr:row>
      <xdr:rowOff>723960</xdr:rowOff>
    </xdr:from>
    <xdr:to>
      <xdr:col>2</xdr:col>
      <xdr:colOff>1456200</xdr:colOff>
      <xdr:row>7</xdr:row>
      <xdr:rowOff>846720</xdr:rowOff>
    </xdr:to>
    <xdr:pic>
      <xdr:nvPicPr>
        <xdr:cNvPr id="284" name="image174.jpg"/>
        <xdr:cNvPicPr/>
      </xdr:nvPicPr>
      <xdr:blipFill>
        <a:blip xmlns:r="http://schemas.openxmlformats.org/officeDocument/2006/relationships" r:embed="rId2"/>
        <a:stretch/>
      </xdr:blipFill>
      <xdr:spPr>
        <a:xfrm>
          <a:off x="2619360" y="2685960"/>
          <a:ext cx="1427400" cy="979920"/>
        </a:xfrm>
        <a:prstGeom prst="rect">
          <a:avLst/>
        </a:prstGeom>
        <a:ln>
          <a:noFill/>
        </a:ln>
      </xdr:spPr>
    </xdr:pic>
    <xdr:clientData/>
  </xdr:twoCellAnchor>
  <xdr:twoCellAnchor editAs="oneCell">
    <xdr:from>
      <xdr:col>2</xdr:col>
      <xdr:colOff>238320</xdr:colOff>
      <xdr:row>9</xdr:row>
      <xdr:rowOff>781200</xdr:rowOff>
    </xdr:from>
    <xdr:to>
      <xdr:col>2</xdr:col>
      <xdr:colOff>1256040</xdr:colOff>
      <xdr:row>10</xdr:row>
      <xdr:rowOff>761040</xdr:rowOff>
    </xdr:to>
    <xdr:pic>
      <xdr:nvPicPr>
        <xdr:cNvPr id="285" name="image176.jpg"/>
        <xdr:cNvPicPr/>
      </xdr:nvPicPr>
      <xdr:blipFill>
        <a:blip xmlns:r="http://schemas.openxmlformats.org/officeDocument/2006/relationships" r:embed="rId3"/>
        <a:stretch/>
      </xdr:blipFill>
      <xdr:spPr>
        <a:xfrm>
          <a:off x="2828880" y="5315040"/>
          <a:ext cx="1017720" cy="817920"/>
        </a:xfrm>
        <a:prstGeom prst="rect">
          <a:avLst/>
        </a:prstGeom>
        <a:ln>
          <a:noFill/>
        </a:ln>
      </xdr:spPr>
    </xdr:pic>
    <xdr:clientData/>
  </xdr:twoCellAnchor>
  <xdr:twoCellAnchor editAs="oneCell">
    <xdr:from>
      <xdr:col>2</xdr:col>
      <xdr:colOff>267120</xdr:colOff>
      <xdr:row>12</xdr:row>
      <xdr:rowOff>752400</xdr:rowOff>
    </xdr:from>
    <xdr:to>
      <xdr:col>2</xdr:col>
      <xdr:colOff>1237320</xdr:colOff>
      <xdr:row>13</xdr:row>
      <xdr:rowOff>875520</xdr:rowOff>
    </xdr:to>
    <xdr:pic>
      <xdr:nvPicPr>
        <xdr:cNvPr id="286" name="image175.jpg"/>
        <xdr:cNvPicPr/>
      </xdr:nvPicPr>
      <xdr:blipFill>
        <a:blip xmlns:r="http://schemas.openxmlformats.org/officeDocument/2006/relationships" r:embed="rId4"/>
        <a:stretch/>
      </xdr:blipFill>
      <xdr:spPr>
        <a:xfrm>
          <a:off x="2857680" y="7800840"/>
          <a:ext cx="970200" cy="1008720"/>
        </a:xfrm>
        <a:prstGeom prst="rect">
          <a:avLst/>
        </a:prstGeom>
        <a:ln>
          <a:noFill/>
        </a:ln>
      </xdr:spPr>
    </xdr:pic>
    <xdr:clientData/>
  </xdr:twoCellAnchor>
  <xdr:twoCellAnchor editAs="oneCell">
    <xdr:from>
      <xdr:col>2</xdr:col>
      <xdr:colOff>181440</xdr:colOff>
      <xdr:row>15</xdr:row>
      <xdr:rowOff>181080</xdr:rowOff>
    </xdr:from>
    <xdr:to>
      <xdr:col>2</xdr:col>
      <xdr:colOff>1351440</xdr:colOff>
      <xdr:row>15</xdr:row>
      <xdr:rowOff>798840</xdr:rowOff>
    </xdr:to>
    <xdr:pic>
      <xdr:nvPicPr>
        <xdr:cNvPr id="287" name="image177.jpg"/>
        <xdr:cNvPicPr/>
      </xdr:nvPicPr>
      <xdr:blipFill>
        <a:blip xmlns:r="http://schemas.openxmlformats.org/officeDocument/2006/relationships" r:embed="rId5"/>
        <a:stretch/>
      </xdr:blipFill>
      <xdr:spPr>
        <a:xfrm>
          <a:off x="2772000" y="9887040"/>
          <a:ext cx="1170000" cy="617760"/>
        </a:xfrm>
        <a:prstGeom prst="rect">
          <a:avLst/>
        </a:prstGeom>
        <a:ln>
          <a:noFill/>
        </a:ln>
      </xdr:spPr>
    </xdr:pic>
    <xdr:clientData/>
  </xdr:twoCellAnchor>
  <xdr:twoCellAnchor editAs="oneCell">
    <xdr:from>
      <xdr:col>2</xdr:col>
      <xdr:colOff>314640</xdr:colOff>
      <xdr:row>18</xdr:row>
      <xdr:rowOff>495720</xdr:rowOff>
    </xdr:from>
    <xdr:to>
      <xdr:col>2</xdr:col>
      <xdr:colOff>1199160</xdr:colOff>
      <xdr:row>19</xdr:row>
      <xdr:rowOff>341280</xdr:rowOff>
    </xdr:to>
    <xdr:pic>
      <xdr:nvPicPr>
        <xdr:cNvPr id="288" name="image178.jpg"/>
        <xdr:cNvPicPr/>
      </xdr:nvPicPr>
      <xdr:blipFill>
        <a:blip xmlns:r="http://schemas.openxmlformats.org/officeDocument/2006/relationships" r:embed="rId6"/>
        <a:stretch/>
      </xdr:blipFill>
      <xdr:spPr>
        <a:xfrm>
          <a:off x="2905200" y="13916160"/>
          <a:ext cx="884520" cy="769680"/>
        </a:xfrm>
        <a:prstGeom prst="rect">
          <a:avLst/>
        </a:prstGeom>
        <a:ln>
          <a:noFill/>
        </a:ln>
      </xdr:spPr>
    </xdr:pic>
    <xdr:clientData/>
  </xdr:twoCellAnchor>
  <xdr:twoCellAnchor editAs="oneCell">
    <xdr:from>
      <xdr:col>2</xdr:col>
      <xdr:colOff>28800</xdr:colOff>
      <xdr:row>21</xdr:row>
      <xdr:rowOff>723960</xdr:rowOff>
    </xdr:from>
    <xdr:to>
      <xdr:col>2</xdr:col>
      <xdr:colOff>1456200</xdr:colOff>
      <xdr:row>23</xdr:row>
      <xdr:rowOff>75600</xdr:rowOff>
    </xdr:to>
    <xdr:pic>
      <xdr:nvPicPr>
        <xdr:cNvPr id="289" name="image174.jpg"/>
        <xdr:cNvPicPr/>
      </xdr:nvPicPr>
      <xdr:blipFill>
        <a:blip xmlns:r="http://schemas.openxmlformats.org/officeDocument/2006/relationships" r:embed="rId7"/>
        <a:stretch/>
      </xdr:blipFill>
      <xdr:spPr>
        <a:xfrm>
          <a:off x="2619360" y="16144920"/>
          <a:ext cx="1427400" cy="970560"/>
        </a:xfrm>
        <a:prstGeom prst="rect">
          <a:avLst/>
        </a:prstGeom>
        <a:ln>
          <a:noFill/>
        </a:ln>
      </xdr:spPr>
    </xdr:pic>
    <xdr:clientData/>
  </xdr:twoCellAnchor>
  <xdr:twoCellAnchor editAs="oneCell">
    <xdr:from>
      <xdr:col>2</xdr:col>
      <xdr:colOff>248040</xdr:colOff>
      <xdr:row>27</xdr:row>
      <xdr:rowOff>867240</xdr:rowOff>
    </xdr:from>
    <xdr:to>
      <xdr:col>2</xdr:col>
      <xdr:colOff>1246680</xdr:colOff>
      <xdr:row>28</xdr:row>
      <xdr:rowOff>789840</xdr:rowOff>
    </xdr:to>
    <xdr:pic>
      <xdr:nvPicPr>
        <xdr:cNvPr id="290" name="image176.jpg"/>
        <xdr:cNvPicPr/>
      </xdr:nvPicPr>
      <xdr:blipFill>
        <a:blip xmlns:r="http://schemas.openxmlformats.org/officeDocument/2006/relationships" r:embed="rId8"/>
        <a:stretch/>
      </xdr:blipFill>
      <xdr:spPr>
        <a:xfrm>
          <a:off x="2838600" y="21145680"/>
          <a:ext cx="998640" cy="798840"/>
        </a:xfrm>
        <a:prstGeom prst="rect">
          <a:avLst/>
        </a:prstGeom>
        <a:ln>
          <a:noFill/>
        </a:ln>
      </xdr:spPr>
    </xdr:pic>
    <xdr:clientData/>
  </xdr:twoCellAnchor>
  <xdr:twoCellAnchor editAs="oneCell">
    <xdr:from>
      <xdr:col>2</xdr:col>
      <xdr:colOff>248040</xdr:colOff>
      <xdr:row>44</xdr:row>
      <xdr:rowOff>1057680</xdr:rowOff>
    </xdr:from>
    <xdr:to>
      <xdr:col>2</xdr:col>
      <xdr:colOff>1189440</xdr:colOff>
      <xdr:row>45</xdr:row>
      <xdr:rowOff>960480</xdr:rowOff>
    </xdr:to>
    <xdr:pic>
      <xdr:nvPicPr>
        <xdr:cNvPr id="291" name="image175.jpg"/>
        <xdr:cNvPicPr/>
      </xdr:nvPicPr>
      <xdr:blipFill>
        <a:blip xmlns:r="http://schemas.openxmlformats.org/officeDocument/2006/relationships" r:embed="rId9"/>
        <a:stretch/>
      </xdr:blipFill>
      <xdr:spPr>
        <a:xfrm>
          <a:off x="2838600" y="36652320"/>
          <a:ext cx="941400" cy="969840"/>
        </a:xfrm>
        <a:prstGeom prst="rect">
          <a:avLst/>
        </a:prstGeom>
        <a:ln>
          <a:noFill/>
        </a:ln>
      </xdr:spPr>
    </xdr:pic>
    <xdr:clientData/>
  </xdr:twoCellAnchor>
  <xdr:twoCellAnchor editAs="oneCell">
    <xdr:from>
      <xdr:col>2</xdr:col>
      <xdr:colOff>190800</xdr:colOff>
      <xdr:row>47</xdr:row>
      <xdr:rowOff>124200</xdr:rowOff>
    </xdr:from>
    <xdr:to>
      <xdr:col>2</xdr:col>
      <xdr:colOff>1332360</xdr:colOff>
      <xdr:row>47</xdr:row>
      <xdr:rowOff>722880</xdr:rowOff>
    </xdr:to>
    <xdr:pic>
      <xdr:nvPicPr>
        <xdr:cNvPr id="292" name="image177.jpg"/>
        <xdr:cNvPicPr/>
      </xdr:nvPicPr>
      <xdr:blipFill>
        <a:blip xmlns:r="http://schemas.openxmlformats.org/officeDocument/2006/relationships" r:embed="rId10"/>
        <a:stretch/>
      </xdr:blipFill>
      <xdr:spPr>
        <a:xfrm>
          <a:off x="2781360" y="38919240"/>
          <a:ext cx="1141560" cy="598680"/>
        </a:xfrm>
        <a:prstGeom prst="rect">
          <a:avLst/>
        </a:prstGeom>
        <a:ln>
          <a:noFill/>
        </a:ln>
      </xdr:spPr>
    </xdr:pic>
    <xdr:clientData/>
  </xdr:twoCellAnchor>
  <xdr:twoCellAnchor editAs="oneCell">
    <xdr:from>
      <xdr:col>2</xdr:col>
      <xdr:colOff>238320</xdr:colOff>
      <xdr:row>48</xdr:row>
      <xdr:rowOff>95400</xdr:rowOff>
    </xdr:from>
    <xdr:to>
      <xdr:col>2</xdr:col>
      <xdr:colOff>1198800</xdr:colOff>
      <xdr:row>48</xdr:row>
      <xdr:rowOff>951120</xdr:rowOff>
    </xdr:to>
    <xdr:pic>
      <xdr:nvPicPr>
        <xdr:cNvPr id="293" name="image183.jpg"/>
        <xdr:cNvPicPr/>
      </xdr:nvPicPr>
      <xdr:blipFill>
        <a:blip xmlns:r="http://schemas.openxmlformats.org/officeDocument/2006/relationships" r:embed="rId11"/>
        <a:stretch/>
      </xdr:blipFill>
      <xdr:spPr>
        <a:xfrm>
          <a:off x="2828880" y="39881160"/>
          <a:ext cx="960480" cy="855720"/>
        </a:xfrm>
        <a:prstGeom prst="rect">
          <a:avLst/>
        </a:prstGeom>
        <a:ln>
          <a:noFill/>
        </a:ln>
      </xdr:spPr>
    </xdr:pic>
    <xdr:clientData/>
  </xdr:twoCellAnchor>
  <xdr:twoCellAnchor editAs="oneCell">
    <xdr:from>
      <xdr:col>2</xdr:col>
      <xdr:colOff>86040</xdr:colOff>
      <xdr:row>52</xdr:row>
      <xdr:rowOff>47520</xdr:rowOff>
    </xdr:from>
    <xdr:to>
      <xdr:col>2</xdr:col>
      <xdr:colOff>1370520</xdr:colOff>
      <xdr:row>53</xdr:row>
      <xdr:rowOff>36720</xdr:rowOff>
    </xdr:to>
    <xdr:pic>
      <xdr:nvPicPr>
        <xdr:cNvPr id="294" name="image182.jpg"/>
        <xdr:cNvPicPr/>
      </xdr:nvPicPr>
      <xdr:blipFill>
        <a:blip xmlns:r="http://schemas.openxmlformats.org/officeDocument/2006/relationships" r:embed="rId12"/>
        <a:stretch/>
      </xdr:blipFill>
      <xdr:spPr>
        <a:xfrm>
          <a:off x="2676600" y="43129080"/>
          <a:ext cx="1284480" cy="884520"/>
        </a:xfrm>
        <a:prstGeom prst="rect">
          <a:avLst/>
        </a:prstGeom>
        <a:ln>
          <a:noFill/>
        </a:ln>
      </xdr:spPr>
    </xdr:pic>
    <xdr:clientData/>
  </xdr:twoCellAnchor>
  <xdr:twoCellAnchor editAs="oneCell">
    <xdr:from>
      <xdr:col>2</xdr:col>
      <xdr:colOff>162360</xdr:colOff>
      <xdr:row>54</xdr:row>
      <xdr:rowOff>771840</xdr:rowOff>
    </xdr:from>
    <xdr:to>
      <xdr:col>2</xdr:col>
      <xdr:colOff>1218240</xdr:colOff>
      <xdr:row>56</xdr:row>
      <xdr:rowOff>8280</xdr:rowOff>
    </xdr:to>
    <xdr:pic>
      <xdr:nvPicPr>
        <xdr:cNvPr id="295" name="image180.jpg"/>
        <xdr:cNvPicPr/>
      </xdr:nvPicPr>
      <xdr:blipFill>
        <a:blip xmlns:r="http://schemas.openxmlformats.org/officeDocument/2006/relationships" r:embed="rId13"/>
        <a:stretch/>
      </xdr:blipFill>
      <xdr:spPr>
        <a:xfrm>
          <a:off x="2752920" y="45634320"/>
          <a:ext cx="1055880" cy="1084320"/>
        </a:xfrm>
        <a:prstGeom prst="rect">
          <a:avLst/>
        </a:prstGeom>
        <a:ln>
          <a:noFill/>
        </a:ln>
      </xdr:spPr>
    </xdr:pic>
    <xdr:clientData/>
  </xdr:twoCellAnchor>
  <xdr:twoCellAnchor editAs="oneCell">
    <xdr:from>
      <xdr:col>2</xdr:col>
      <xdr:colOff>238320</xdr:colOff>
      <xdr:row>74</xdr:row>
      <xdr:rowOff>104760</xdr:rowOff>
    </xdr:from>
    <xdr:to>
      <xdr:col>2</xdr:col>
      <xdr:colOff>1208520</xdr:colOff>
      <xdr:row>74</xdr:row>
      <xdr:rowOff>1274760</xdr:rowOff>
    </xdr:to>
    <xdr:pic>
      <xdr:nvPicPr>
        <xdr:cNvPr id="296" name="image181.jpg"/>
        <xdr:cNvPicPr/>
      </xdr:nvPicPr>
      <xdr:blipFill>
        <a:blip xmlns:r="http://schemas.openxmlformats.org/officeDocument/2006/relationships" r:embed="rId14"/>
        <a:stretch/>
      </xdr:blipFill>
      <xdr:spPr>
        <a:xfrm>
          <a:off x="2828880" y="63893520"/>
          <a:ext cx="970200" cy="1170000"/>
        </a:xfrm>
        <a:prstGeom prst="rect">
          <a:avLst/>
        </a:prstGeom>
        <a:ln>
          <a:noFill/>
        </a:ln>
      </xdr:spPr>
    </xdr:pic>
    <xdr:clientData/>
  </xdr:twoCellAnchor>
  <xdr:twoCellAnchor editAs="oneCell">
    <xdr:from>
      <xdr:col>2</xdr:col>
      <xdr:colOff>314640</xdr:colOff>
      <xdr:row>75</xdr:row>
      <xdr:rowOff>142920</xdr:rowOff>
    </xdr:from>
    <xdr:to>
      <xdr:col>2</xdr:col>
      <xdr:colOff>1180080</xdr:colOff>
      <xdr:row>75</xdr:row>
      <xdr:rowOff>1284480</xdr:rowOff>
    </xdr:to>
    <xdr:pic>
      <xdr:nvPicPr>
        <xdr:cNvPr id="297" name="image184.jpg"/>
        <xdr:cNvPicPr/>
      </xdr:nvPicPr>
      <xdr:blipFill>
        <a:blip xmlns:r="http://schemas.openxmlformats.org/officeDocument/2006/relationships" r:embed="rId15"/>
        <a:stretch/>
      </xdr:blipFill>
      <xdr:spPr>
        <a:xfrm>
          <a:off x="2905200" y="65446200"/>
          <a:ext cx="865440" cy="1141560"/>
        </a:xfrm>
        <a:prstGeom prst="rect">
          <a:avLst/>
        </a:prstGeom>
        <a:ln>
          <a:noFill/>
        </a:ln>
      </xdr:spPr>
    </xdr:pic>
    <xdr:clientData/>
  </xdr:twoCellAnchor>
  <xdr:twoCellAnchor editAs="oneCell">
    <xdr:from>
      <xdr:col>2</xdr:col>
      <xdr:colOff>28800</xdr:colOff>
      <xdr:row>78</xdr:row>
      <xdr:rowOff>257400</xdr:rowOff>
    </xdr:from>
    <xdr:to>
      <xdr:col>2</xdr:col>
      <xdr:colOff>1456200</xdr:colOff>
      <xdr:row>78</xdr:row>
      <xdr:rowOff>1008360</xdr:rowOff>
    </xdr:to>
    <xdr:pic>
      <xdr:nvPicPr>
        <xdr:cNvPr id="298" name="image185.jpg"/>
        <xdr:cNvPicPr/>
      </xdr:nvPicPr>
      <xdr:blipFill>
        <a:blip xmlns:r="http://schemas.openxmlformats.org/officeDocument/2006/relationships" r:embed="rId16"/>
        <a:stretch/>
      </xdr:blipFill>
      <xdr:spPr>
        <a:xfrm>
          <a:off x="2619360" y="68808600"/>
          <a:ext cx="1427400" cy="750960"/>
        </a:xfrm>
        <a:prstGeom prst="rect">
          <a:avLst/>
        </a:prstGeom>
        <a:ln>
          <a:noFill/>
        </a:ln>
      </xdr:spPr>
    </xdr:pic>
    <xdr:clientData/>
  </xdr:twoCellAnchor>
  <xdr:twoCellAnchor editAs="oneCell">
    <xdr:from>
      <xdr:col>2</xdr:col>
      <xdr:colOff>28800</xdr:colOff>
      <xdr:row>79</xdr:row>
      <xdr:rowOff>295200</xdr:rowOff>
    </xdr:from>
    <xdr:to>
      <xdr:col>2</xdr:col>
      <xdr:colOff>1456200</xdr:colOff>
      <xdr:row>79</xdr:row>
      <xdr:rowOff>1065240</xdr:rowOff>
    </xdr:to>
    <xdr:pic>
      <xdr:nvPicPr>
        <xdr:cNvPr id="299" name="image186.jpg"/>
        <xdr:cNvPicPr/>
      </xdr:nvPicPr>
      <xdr:blipFill>
        <a:blip xmlns:r="http://schemas.openxmlformats.org/officeDocument/2006/relationships" r:embed="rId17"/>
        <a:stretch/>
      </xdr:blipFill>
      <xdr:spPr>
        <a:xfrm>
          <a:off x="2619360" y="70189560"/>
          <a:ext cx="1427400" cy="770040"/>
        </a:xfrm>
        <a:prstGeom prst="rect">
          <a:avLst/>
        </a:prstGeom>
        <a:ln>
          <a:noFill/>
        </a:ln>
      </xdr:spPr>
    </xdr:pic>
    <xdr:clientData/>
  </xdr:twoCellAnchor>
  <xdr:twoCellAnchor editAs="oneCell">
    <xdr:from>
      <xdr:col>2</xdr:col>
      <xdr:colOff>19440</xdr:colOff>
      <xdr:row>80</xdr:row>
      <xdr:rowOff>267120</xdr:rowOff>
    </xdr:from>
    <xdr:to>
      <xdr:col>2</xdr:col>
      <xdr:colOff>1446840</xdr:colOff>
      <xdr:row>80</xdr:row>
      <xdr:rowOff>1037160</xdr:rowOff>
    </xdr:to>
    <xdr:pic>
      <xdr:nvPicPr>
        <xdr:cNvPr id="300" name="image187.jpg"/>
        <xdr:cNvPicPr/>
      </xdr:nvPicPr>
      <xdr:blipFill>
        <a:blip xmlns:r="http://schemas.openxmlformats.org/officeDocument/2006/relationships" r:embed="rId18"/>
        <a:stretch/>
      </xdr:blipFill>
      <xdr:spPr>
        <a:xfrm>
          <a:off x="2610000" y="71504280"/>
          <a:ext cx="1427400" cy="770040"/>
        </a:xfrm>
        <a:prstGeom prst="rect">
          <a:avLst/>
        </a:prstGeom>
        <a:ln>
          <a:noFill/>
        </a:ln>
      </xdr:spPr>
    </xdr:pic>
    <xdr:clientData/>
  </xdr:twoCellAnchor>
  <xdr:twoCellAnchor editAs="oneCell">
    <xdr:from>
      <xdr:col>2</xdr:col>
      <xdr:colOff>28800</xdr:colOff>
      <xdr:row>82</xdr:row>
      <xdr:rowOff>695160</xdr:rowOff>
    </xdr:from>
    <xdr:to>
      <xdr:col>2</xdr:col>
      <xdr:colOff>1456200</xdr:colOff>
      <xdr:row>83</xdr:row>
      <xdr:rowOff>494280</xdr:rowOff>
    </xdr:to>
    <xdr:pic>
      <xdr:nvPicPr>
        <xdr:cNvPr id="301" name="image153.jpg"/>
        <xdr:cNvPicPr/>
      </xdr:nvPicPr>
      <xdr:blipFill>
        <a:blip xmlns:r="http://schemas.openxmlformats.org/officeDocument/2006/relationships" r:embed="rId19"/>
        <a:stretch/>
      </xdr:blipFill>
      <xdr:spPr>
        <a:xfrm>
          <a:off x="2619360" y="73627920"/>
          <a:ext cx="1427400" cy="1056240"/>
        </a:xfrm>
        <a:prstGeom prst="rect">
          <a:avLst/>
        </a:prstGeom>
        <a:ln>
          <a:noFill/>
        </a:ln>
      </xdr:spPr>
    </xdr:pic>
    <xdr:clientData/>
  </xdr:twoCellAnchor>
  <xdr:twoCellAnchor editAs="oneCell">
    <xdr:from>
      <xdr:col>2</xdr:col>
      <xdr:colOff>28800</xdr:colOff>
      <xdr:row>84</xdr:row>
      <xdr:rowOff>209520</xdr:rowOff>
    </xdr:from>
    <xdr:to>
      <xdr:col>2</xdr:col>
      <xdr:colOff>1456200</xdr:colOff>
      <xdr:row>84</xdr:row>
      <xdr:rowOff>1094040</xdr:rowOff>
    </xdr:to>
    <xdr:pic>
      <xdr:nvPicPr>
        <xdr:cNvPr id="302" name="image156.jpg"/>
        <xdr:cNvPicPr/>
      </xdr:nvPicPr>
      <xdr:blipFill>
        <a:blip xmlns:r="http://schemas.openxmlformats.org/officeDocument/2006/relationships" r:embed="rId20"/>
        <a:stretch/>
      </xdr:blipFill>
      <xdr:spPr>
        <a:xfrm>
          <a:off x="2619360" y="75590280"/>
          <a:ext cx="1427400" cy="884520"/>
        </a:xfrm>
        <a:prstGeom prst="rect">
          <a:avLst/>
        </a:prstGeom>
        <a:ln>
          <a:noFill/>
        </a:ln>
      </xdr:spPr>
    </xdr:pic>
    <xdr:clientData/>
  </xdr:twoCellAnchor>
  <xdr:twoCellAnchor editAs="oneCell">
    <xdr:from>
      <xdr:col>2</xdr:col>
      <xdr:colOff>28800</xdr:colOff>
      <xdr:row>85</xdr:row>
      <xdr:rowOff>743400</xdr:rowOff>
    </xdr:from>
    <xdr:to>
      <xdr:col>2</xdr:col>
      <xdr:colOff>1456200</xdr:colOff>
      <xdr:row>86</xdr:row>
      <xdr:rowOff>493920</xdr:rowOff>
    </xdr:to>
    <xdr:pic>
      <xdr:nvPicPr>
        <xdr:cNvPr id="303" name="image153.jpg"/>
        <xdr:cNvPicPr/>
      </xdr:nvPicPr>
      <xdr:blipFill>
        <a:blip xmlns:r="http://schemas.openxmlformats.org/officeDocument/2006/relationships" r:embed="rId19"/>
        <a:stretch/>
      </xdr:blipFill>
      <xdr:spPr>
        <a:xfrm>
          <a:off x="2619360" y="77438520"/>
          <a:ext cx="1427400" cy="1055520"/>
        </a:xfrm>
        <a:prstGeom prst="rect">
          <a:avLst/>
        </a:prstGeom>
        <a:ln>
          <a:noFill/>
        </a:ln>
      </xdr:spPr>
    </xdr:pic>
    <xdr:clientData/>
  </xdr:twoCellAnchor>
  <xdr:twoCellAnchor editAs="oneCell">
    <xdr:from>
      <xdr:col>2</xdr:col>
      <xdr:colOff>9720</xdr:colOff>
      <xdr:row>87</xdr:row>
      <xdr:rowOff>181440</xdr:rowOff>
    </xdr:from>
    <xdr:to>
      <xdr:col>2</xdr:col>
      <xdr:colOff>1437120</xdr:colOff>
      <xdr:row>87</xdr:row>
      <xdr:rowOff>1065960</xdr:rowOff>
    </xdr:to>
    <xdr:pic>
      <xdr:nvPicPr>
        <xdr:cNvPr id="304" name="image156.jpg"/>
        <xdr:cNvPicPr/>
      </xdr:nvPicPr>
      <xdr:blipFill>
        <a:blip xmlns:r="http://schemas.openxmlformats.org/officeDocument/2006/relationships" r:embed="rId20"/>
        <a:stretch/>
      </xdr:blipFill>
      <xdr:spPr>
        <a:xfrm>
          <a:off x="2600280" y="79495920"/>
          <a:ext cx="1427400" cy="884520"/>
        </a:xfrm>
        <a:prstGeom prst="rect">
          <a:avLst/>
        </a:prstGeom>
        <a:ln>
          <a:noFill/>
        </a:ln>
      </xdr:spPr>
    </xdr:pic>
    <xdr:clientData/>
  </xdr:twoCellAnchor>
  <xdr:twoCellAnchor editAs="oneCell">
    <xdr:from>
      <xdr:col>2</xdr:col>
      <xdr:colOff>28800</xdr:colOff>
      <xdr:row>91</xdr:row>
      <xdr:rowOff>552960</xdr:rowOff>
    </xdr:from>
    <xdr:to>
      <xdr:col>2</xdr:col>
      <xdr:colOff>1456200</xdr:colOff>
      <xdr:row>91</xdr:row>
      <xdr:rowOff>1075320</xdr:rowOff>
    </xdr:to>
    <xdr:pic>
      <xdr:nvPicPr>
        <xdr:cNvPr id="305" name="image188.jpg"/>
        <xdr:cNvPicPr/>
      </xdr:nvPicPr>
      <xdr:blipFill>
        <a:blip xmlns:r="http://schemas.openxmlformats.org/officeDocument/2006/relationships" r:embed="rId21"/>
        <a:stretch/>
      </xdr:blipFill>
      <xdr:spPr>
        <a:xfrm>
          <a:off x="2619360" y="85487040"/>
          <a:ext cx="1427400" cy="522360"/>
        </a:xfrm>
        <a:prstGeom prst="rect">
          <a:avLst/>
        </a:prstGeom>
        <a:ln>
          <a:noFill/>
        </a:ln>
      </xdr:spPr>
    </xdr:pic>
    <xdr:clientData/>
  </xdr:twoCellAnchor>
  <xdr:twoCellAnchor editAs="oneCell">
    <xdr:from>
      <xdr:col>2</xdr:col>
      <xdr:colOff>28800</xdr:colOff>
      <xdr:row>92</xdr:row>
      <xdr:rowOff>543240</xdr:rowOff>
    </xdr:from>
    <xdr:to>
      <xdr:col>2</xdr:col>
      <xdr:colOff>1456200</xdr:colOff>
      <xdr:row>92</xdr:row>
      <xdr:rowOff>1065600</xdr:rowOff>
    </xdr:to>
    <xdr:pic>
      <xdr:nvPicPr>
        <xdr:cNvPr id="306" name="image188.jpg"/>
        <xdr:cNvPicPr/>
      </xdr:nvPicPr>
      <xdr:blipFill>
        <a:blip xmlns:r="http://schemas.openxmlformats.org/officeDocument/2006/relationships" r:embed="rId21"/>
        <a:stretch/>
      </xdr:blipFill>
      <xdr:spPr>
        <a:xfrm>
          <a:off x="2619360" y="87134760"/>
          <a:ext cx="1427400" cy="522360"/>
        </a:xfrm>
        <a:prstGeom prst="rect">
          <a:avLst/>
        </a:prstGeom>
        <a:ln>
          <a:noFill/>
        </a:ln>
      </xdr:spPr>
    </xdr:pic>
    <xdr:clientData/>
  </xdr:twoCellAnchor>
  <xdr:twoCellAnchor editAs="oneCell">
    <xdr:from>
      <xdr:col>2</xdr:col>
      <xdr:colOff>28800</xdr:colOff>
      <xdr:row>93</xdr:row>
      <xdr:rowOff>523800</xdr:rowOff>
    </xdr:from>
    <xdr:to>
      <xdr:col>2</xdr:col>
      <xdr:colOff>1456200</xdr:colOff>
      <xdr:row>93</xdr:row>
      <xdr:rowOff>1046160</xdr:rowOff>
    </xdr:to>
    <xdr:pic>
      <xdr:nvPicPr>
        <xdr:cNvPr id="307" name="image188.jpg"/>
        <xdr:cNvPicPr/>
      </xdr:nvPicPr>
      <xdr:blipFill>
        <a:blip xmlns:r="http://schemas.openxmlformats.org/officeDocument/2006/relationships" r:embed="rId21"/>
        <a:stretch/>
      </xdr:blipFill>
      <xdr:spPr>
        <a:xfrm>
          <a:off x="2619360" y="88772760"/>
          <a:ext cx="1427400" cy="522360"/>
        </a:xfrm>
        <a:prstGeom prst="rect">
          <a:avLst/>
        </a:prstGeom>
        <a:ln>
          <a:noFill/>
        </a:ln>
      </xdr:spPr>
    </xdr:pic>
    <xdr:clientData/>
  </xdr:twoCellAnchor>
  <xdr:twoCellAnchor editAs="oneCell">
    <xdr:from>
      <xdr:col>2</xdr:col>
      <xdr:colOff>28800</xdr:colOff>
      <xdr:row>76</xdr:row>
      <xdr:rowOff>152640</xdr:rowOff>
    </xdr:from>
    <xdr:to>
      <xdr:col>2</xdr:col>
      <xdr:colOff>1456200</xdr:colOff>
      <xdr:row>76</xdr:row>
      <xdr:rowOff>1208520</xdr:rowOff>
    </xdr:to>
    <xdr:pic>
      <xdr:nvPicPr>
        <xdr:cNvPr id="308" name="image190.png"/>
        <xdr:cNvPicPr/>
      </xdr:nvPicPr>
      <xdr:blipFill>
        <a:blip xmlns:r="http://schemas.openxmlformats.org/officeDocument/2006/relationships" r:embed="rId22"/>
        <a:stretch/>
      </xdr:blipFill>
      <xdr:spPr>
        <a:xfrm>
          <a:off x="2619360" y="66979800"/>
          <a:ext cx="1427400" cy="1055880"/>
        </a:xfrm>
        <a:prstGeom prst="rect">
          <a:avLst/>
        </a:prstGeom>
        <a:ln>
          <a:noFill/>
        </a:ln>
      </xdr:spPr>
    </xdr:pic>
    <xdr:clientData/>
  </xdr:twoCellAnchor>
  <xdr:twoCellAnchor editAs="oneCell">
    <xdr:from>
      <xdr:col>2</xdr:col>
      <xdr:colOff>19440</xdr:colOff>
      <xdr:row>58</xdr:row>
      <xdr:rowOff>942840</xdr:rowOff>
    </xdr:from>
    <xdr:to>
      <xdr:col>2</xdr:col>
      <xdr:colOff>1446840</xdr:colOff>
      <xdr:row>59</xdr:row>
      <xdr:rowOff>789120</xdr:rowOff>
    </xdr:to>
    <xdr:pic>
      <xdr:nvPicPr>
        <xdr:cNvPr id="309" name="image155.png"/>
        <xdr:cNvPicPr/>
      </xdr:nvPicPr>
      <xdr:blipFill>
        <a:blip xmlns:r="http://schemas.openxmlformats.org/officeDocument/2006/relationships" r:embed="rId23"/>
        <a:stretch/>
      </xdr:blipFill>
      <xdr:spPr>
        <a:xfrm>
          <a:off x="2610000" y="48729600"/>
          <a:ext cx="1427400" cy="798840"/>
        </a:xfrm>
        <a:prstGeom prst="rect">
          <a:avLst/>
        </a:prstGeom>
        <a:ln>
          <a:noFill/>
        </a:ln>
      </xdr:spPr>
    </xdr:pic>
    <xdr:clientData/>
  </xdr:twoCellAnchor>
  <xdr:twoCellAnchor editAs="oneCell">
    <xdr:from>
      <xdr:col>2</xdr:col>
      <xdr:colOff>28800</xdr:colOff>
      <xdr:row>61</xdr:row>
      <xdr:rowOff>9720</xdr:rowOff>
    </xdr:from>
    <xdr:to>
      <xdr:col>2</xdr:col>
      <xdr:colOff>1456200</xdr:colOff>
      <xdr:row>61</xdr:row>
      <xdr:rowOff>1122840</xdr:rowOff>
    </xdr:to>
    <xdr:pic>
      <xdr:nvPicPr>
        <xdr:cNvPr id="310" name="image189.png"/>
        <xdr:cNvPicPr/>
      </xdr:nvPicPr>
      <xdr:blipFill>
        <a:blip xmlns:r="http://schemas.openxmlformats.org/officeDocument/2006/relationships" r:embed="rId24"/>
        <a:stretch/>
      </xdr:blipFill>
      <xdr:spPr>
        <a:xfrm>
          <a:off x="2619360" y="50653800"/>
          <a:ext cx="1427400" cy="1113120"/>
        </a:xfrm>
        <a:prstGeom prst="rect">
          <a:avLst/>
        </a:prstGeom>
        <a:ln>
          <a:noFill/>
        </a:ln>
      </xdr:spPr>
    </xdr:pic>
    <xdr:clientData/>
  </xdr:twoCellAnchor>
  <xdr:twoCellAnchor editAs="oneCell">
    <xdr:from>
      <xdr:col>2</xdr:col>
      <xdr:colOff>276480</xdr:colOff>
      <xdr:row>62</xdr:row>
      <xdr:rowOff>819360</xdr:rowOff>
    </xdr:from>
    <xdr:to>
      <xdr:col>2</xdr:col>
      <xdr:colOff>1246680</xdr:colOff>
      <xdr:row>63</xdr:row>
      <xdr:rowOff>893880</xdr:rowOff>
    </xdr:to>
    <xdr:pic>
      <xdr:nvPicPr>
        <xdr:cNvPr id="311" name="image192.png"/>
        <xdr:cNvPicPr/>
      </xdr:nvPicPr>
      <xdr:blipFill>
        <a:blip xmlns:r="http://schemas.openxmlformats.org/officeDocument/2006/relationships" r:embed="rId25"/>
        <a:stretch/>
      </xdr:blipFill>
      <xdr:spPr>
        <a:xfrm>
          <a:off x="2867040" y="52682760"/>
          <a:ext cx="970200" cy="1027080"/>
        </a:xfrm>
        <a:prstGeom prst="rect">
          <a:avLst/>
        </a:prstGeom>
        <a:ln>
          <a:noFill/>
        </a:ln>
      </xdr:spPr>
    </xdr:pic>
    <xdr:clientData/>
  </xdr:twoCellAnchor>
  <xdr:twoCellAnchor editAs="oneCell">
    <xdr:from>
      <xdr:col>2</xdr:col>
      <xdr:colOff>86040</xdr:colOff>
      <xdr:row>65</xdr:row>
      <xdr:rowOff>47520</xdr:rowOff>
    </xdr:from>
    <xdr:to>
      <xdr:col>2</xdr:col>
      <xdr:colOff>1370520</xdr:colOff>
      <xdr:row>65</xdr:row>
      <xdr:rowOff>903240</xdr:rowOff>
    </xdr:to>
    <xdr:pic>
      <xdr:nvPicPr>
        <xdr:cNvPr id="312" name="image191.png"/>
        <xdr:cNvPicPr/>
      </xdr:nvPicPr>
      <xdr:blipFill>
        <a:blip xmlns:r="http://schemas.openxmlformats.org/officeDocument/2006/relationships" r:embed="rId26"/>
        <a:stretch/>
      </xdr:blipFill>
      <xdr:spPr>
        <a:xfrm>
          <a:off x="2676600" y="54768600"/>
          <a:ext cx="1284480" cy="855720"/>
        </a:xfrm>
        <a:prstGeom prst="rect">
          <a:avLst/>
        </a:prstGeom>
        <a:ln>
          <a:noFill/>
        </a:ln>
      </xdr:spPr>
    </xdr:pic>
    <xdr:clientData/>
  </xdr:twoCellAnchor>
  <xdr:twoCellAnchor editAs="oneCell">
    <xdr:from>
      <xdr:col>2</xdr:col>
      <xdr:colOff>200520</xdr:colOff>
      <xdr:row>66</xdr:row>
      <xdr:rowOff>19440</xdr:rowOff>
    </xdr:from>
    <xdr:to>
      <xdr:col>2</xdr:col>
      <xdr:colOff>1246680</xdr:colOff>
      <xdr:row>66</xdr:row>
      <xdr:rowOff>999000</xdr:rowOff>
    </xdr:to>
    <xdr:pic>
      <xdr:nvPicPr>
        <xdr:cNvPr id="313" name="image193.png"/>
        <xdr:cNvPicPr/>
      </xdr:nvPicPr>
      <xdr:blipFill>
        <a:blip xmlns:r="http://schemas.openxmlformats.org/officeDocument/2006/relationships" r:embed="rId27"/>
        <a:stretch/>
      </xdr:blipFill>
      <xdr:spPr>
        <a:xfrm>
          <a:off x="2791080" y="55692720"/>
          <a:ext cx="1046160" cy="979560"/>
        </a:xfrm>
        <a:prstGeom prst="rect">
          <a:avLst/>
        </a:prstGeom>
        <a:ln>
          <a:noFill/>
        </a:ln>
      </xdr:spPr>
    </xdr:pic>
    <xdr:clientData/>
  </xdr:twoCellAnchor>
  <xdr:twoCellAnchor editAs="oneCell">
    <xdr:from>
      <xdr:col>2</xdr:col>
      <xdr:colOff>28800</xdr:colOff>
      <xdr:row>94</xdr:row>
      <xdr:rowOff>285840</xdr:rowOff>
    </xdr:from>
    <xdr:to>
      <xdr:col>2</xdr:col>
      <xdr:colOff>1456200</xdr:colOff>
      <xdr:row>94</xdr:row>
      <xdr:rowOff>1341720</xdr:rowOff>
    </xdr:to>
    <xdr:pic>
      <xdr:nvPicPr>
        <xdr:cNvPr id="314" name="image161.jpg"/>
        <xdr:cNvPicPr/>
      </xdr:nvPicPr>
      <xdr:blipFill>
        <a:blip xmlns:r="http://schemas.openxmlformats.org/officeDocument/2006/relationships" r:embed="rId28"/>
        <a:stretch/>
      </xdr:blipFill>
      <xdr:spPr>
        <a:xfrm>
          <a:off x="2619360" y="90192240"/>
          <a:ext cx="1427400" cy="1055880"/>
        </a:xfrm>
        <a:prstGeom prst="rect">
          <a:avLst/>
        </a:prstGeom>
        <a:ln>
          <a:noFill/>
        </a:ln>
      </xdr:spPr>
    </xdr:pic>
    <xdr:clientData/>
  </xdr:twoCellAnchor>
  <xdr:twoCellAnchor editAs="oneCell">
    <xdr:from>
      <xdr:col>2</xdr:col>
      <xdr:colOff>19440</xdr:colOff>
      <xdr:row>96</xdr:row>
      <xdr:rowOff>267120</xdr:rowOff>
    </xdr:from>
    <xdr:to>
      <xdr:col>2</xdr:col>
      <xdr:colOff>1446840</xdr:colOff>
      <xdr:row>96</xdr:row>
      <xdr:rowOff>1323000</xdr:rowOff>
    </xdr:to>
    <xdr:pic>
      <xdr:nvPicPr>
        <xdr:cNvPr id="315" name="image161.jpg"/>
        <xdr:cNvPicPr/>
      </xdr:nvPicPr>
      <xdr:blipFill>
        <a:blip xmlns:r="http://schemas.openxmlformats.org/officeDocument/2006/relationships" r:embed="rId28"/>
        <a:stretch/>
      </xdr:blipFill>
      <xdr:spPr>
        <a:xfrm>
          <a:off x="2610000" y="93488040"/>
          <a:ext cx="1427400" cy="1055880"/>
        </a:xfrm>
        <a:prstGeom prst="rect">
          <a:avLst/>
        </a:prstGeom>
        <a:ln>
          <a:noFill/>
        </a:ln>
      </xdr:spPr>
    </xdr:pic>
    <xdr:clientData/>
  </xdr:twoCellAnchor>
  <xdr:twoCellAnchor editAs="oneCell">
    <xdr:from>
      <xdr:col>2</xdr:col>
      <xdr:colOff>19440</xdr:colOff>
      <xdr:row>98</xdr:row>
      <xdr:rowOff>266760</xdr:rowOff>
    </xdr:from>
    <xdr:to>
      <xdr:col>2</xdr:col>
      <xdr:colOff>1446840</xdr:colOff>
      <xdr:row>98</xdr:row>
      <xdr:rowOff>1322640</xdr:rowOff>
    </xdr:to>
    <xdr:pic>
      <xdr:nvPicPr>
        <xdr:cNvPr id="316" name="image161.jpg"/>
        <xdr:cNvPicPr/>
      </xdr:nvPicPr>
      <xdr:blipFill>
        <a:blip xmlns:r="http://schemas.openxmlformats.org/officeDocument/2006/relationships" r:embed="rId28"/>
        <a:stretch/>
      </xdr:blipFill>
      <xdr:spPr>
        <a:xfrm>
          <a:off x="2610000" y="96802560"/>
          <a:ext cx="1427400" cy="1055880"/>
        </a:xfrm>
        <a:prstGeom prst="rect">
          <a:avLst/>
        </a:prstGeom>
        <a:ln>
          <a:noFill/>
        </a:ln>
      </xdr:spPr>
    </xdr:pic>
    <xdr:clientData/>
  </xdr:twoCellAnchor>
  <xdr:twoCellAnchor editAs="oneCell">
    <xdr:from>
      <xdr:col>2</xdr:col>
      <xdr:colOff>38520</xdr:colOff>
      <xdr:row>16</xdr:row>
      <xdr:rowOff>19440</xdr:rowOff>
    </xdr:from>
    <xdr:to>
      <xdr:col>3</xdr:col>
      <xdr:colOff>720</xdr:colOff>
      <xdr:row>16</xdr:row>
      <xdr:rowOff>1084680</xdr:rowOff>
    </xdr:to>
    <xdr:pic>
      <xdr:nvPicPr>
        <xdr:cNvPr id="317" name="image195.png"/>
        <xdr:cNvPicPr/>
      </xdr:nvPicPr>
      <xdr:blipFill>
        <a:blip xmlns:r="http://schemas.openxmlformats.org/officeDocument/2006/relationships" r:embed="rId29"/>
        <a:stretch/>
      </xdr:blipFill>
      <xdr:spPr>
        <a:xfrm>
          <a:off x="2629080" y="10734840"/>
          <a:ext cx="1426680" cy="1065240"/>
        </a:xfrm>
        <a:prstGeom prst="rect">
          <a:avLst/>
        </a:prstGeom>
        <a:ln>
          <a:noFill/>
        </a:ln>
      </xdr:spPr>
    </xdr:pic>
    <xdr:clientData/>
  </xdr:twoCellAnchor>
  <xdr:twoCellAnchor editAs="oneCell">
    <xdr:from>
      <xdr:col>2</xdr:col>
      <xdr:colOff>19440</xdr:colOff>
      <xdr:row>88</xdr:row>
      <xdr:rowOff>790560</xdr:rowOff>
    </xdr:from>
    <xdr:to>
      <xdr:col>2</xdr:col>
      <xdr:colOff>1446840</xdr:colOff>
      <xdr:row>89</xdr:row>
      <xdr:rowOff>494280</xdr:rowOff>
    </xdr:to>
    <xdr:pic>
      <xdr:nvPicPr>
        <xdr:cNvPr id="318" name="image196.jpg"/>
        <xdr:cNvPicPr/>
      </xdr:nvPicPr>
      <xdr:blipFill>
        <a:blip xmlns:r="http://schemas.openxmlformats.org/officeDocument/2006/relationships" r:embed="rId30"/>
        <a:stretch/>
      </xdr:blipFill>
      <xdr:spPr>
        <a:xfrm>
          <a:off x="2610000" y="81495720"/>
          <a:ext cx="1427400" cy="1056240"/>
        </a:xfrm>
        <a:prstGeom prst="rect">
          <a:avLst/>
        </a:prstGeom>
        <a:ln>
          <a:noFill/>
        </a:ln>
      </xdr:spPr>
    </xdr:pic>
    <xdr:clientData/>
  </xdr:twoCellAnchor>
  <xdr:twoCellAnchor editAs="oneCell">
    <xdr:from>
      <xdr:col>2</xdr:col>
      <xdr:colOff>19440</xdr:colOff>
      <xdr:row>90</xdr:row>
      <xdr:rowOff>123840</xdr:rowOff>
    </xdr:from>
    <xdr:to>
      <xdr:col>2</xdr:col>
      <xdr:colOff>1446840</xdr:colOff>
      <xdr:row>90</xdr:row>
      <xdr:rowOff>1179720</xdr:rowOff>
    </xdr:to>
    <xdr:pic>
      <xdr:nvPicPr>
        <xdr:cNvPr id="319" name="image194.jpg"/>
        <xdr:cNvPicPr/>
      </xdr:nvPicPr>
      <xdr:blipFill>
        <a:blip xmlns:r="http://schemas.openxmlformats.org/officeDocument/2006/relationships" r:embed="rId31"/>
        <a:stretch/>
      </xdr:blipFill>
      <xdr:spPr>
        <a:xfrm>
          <a:off x="2610000" y="83629440"/>
          <a:ext cx="1427400" cy="1055880"/>
        </a:xfrm>
        <a:prstGeom prst="rect">
          <a:avLst/>
        </a:prstGeom>
        <a:ln>
          <a:noFill/>
        </a:ln>
      </xdr:spPr>
    </xdr:pic>
    <xdr:clientData/>
  </xdr:twoCellAnchor>
  <xdr:twoCellAnchor editAs="oneCell">
    <xdr:from>
      <xdr:col>2</xdr:col>
      <xdr:colOff>28800</xdr:colOff>
      <xdr:row>38</xdr:row>
      <xdr:rowOff>724320</xdr:rowOff>
    </xdr:from>
    <xdr:to>
      <xdr:col>2</xdr:col>
      <xdr:colOff>1456200</xdr:colOff>
      <xdr:row>40</xdr:row>
      <xdr:rowOff>27000</xdr:rowOff>
    </xdr:to>
    <xdr:pic>
      <xdr:nvPicPr>
        <xdr:cNvPr id="320" name="image197.png"/>
        <xdr:cNvPicPr/>
      </xdr:nvPicPr>
      <xdr:blipFill>
        <a:blip xmlns:r="http://schemas.openxmlformats.org/officeDocument/2006/relationships" r:embed="rId32"/>
        <a:stretch/>
      </xdr:blipFill>
      <xdr:spPr>
        <a:xfrm>
          <a:off x="2619360" y="31061160"/>
          <a:ext cx="1427400" cy="1055520"/>
        </a:xfrm>
        <a:prstGeom prst="rect">
          <a:avLst/>
        </a:prstGeom>
        <a:ln>
          <a:noFill/>
        </a:ln>
      </xdr:spPr>
    </xdr:pic>
    <xdr:clientData/>
  </xdr:twoCellAnchor>
  <xdr:twoCellAnchor editAs="oneCell">
    <xdr:from>
      <xdr:col>2</xdr:col>
      <xdr:colOff>28800</xdr:colOff>
      <xdr:row>41</xdr:row>
      <xdr:rowOff>752400</xdr:rowOff>
    </xdr:from>
    <xdr:to>
      <xdr:col>2</xdr:col>
      <xdr:colOff>1456200</xdr:colOff>
      <xdr:row>43</xdr:row>
      <xdr:rowOff>56160</xdr:rowOff>
    </xdr:to>
    <xdr:pic>
      <xdr:nvPicPr>
        <xdr:cNvPr id="321" name="image198.jpg"/>
        <xdr:cNvPicPr/>
      </xdr:nvPicPr>
      <xdr:blipFill>
        <a:blip xmlns:r="http://schemas.openxmlformats.org/officeDocument/2006/relationships" r:embed="rId33"/>
        <a:stretch/>
      </xdr:blipFill>
      <xdr:spPr>
        <a:xfrm>
          <a:off x="2619360" y="33718320"/>
          <a:ext cx="1427400" cy="1056240"/>
        </a:xfrm>
        <a:prstGeom prst="rect">
          <a:avLst/>
        </a:prstGeom>
        <a:ln>
          <a:noFill/>
        </a:ln>
      </xdr:spPr>
    </xdr:pic>
    <xdr:clientData/>
  </xdr:twoCellAnchor>
  <xdr:twoCellAnchor editAs="oneCell">
    <xdr:from>
      <xdr:col>2</xdr:col>
      <xdr:colOff>38520</xdr:colOff>
      <xdr:row>17</xdr:row>
      <xdr:rowOff>28800</xdr:rowOff>
    </xdr:from>
    <xdr:to>
      <xdr:col>3</xdr:col>
      <xdr:colOff>720</xdr:colOff>
      <xdr:row>17</xdr:row>
      <xdr:rowOff>1437120</xdr:rowOff>
    </xdr:to>
    <xdr:pic>
      <xdr:nvPicPr>
        <xdr:cNvPr id="322" name="image199.png"/>
        <xdr:cNvPicPr/>
      </xdr:nvPicPr>
      <xdr:blipFill>
        <a:blip xmlns:r="http://schemas.openxmlformats.org/officeDocument/2006/relationships" r:embed="rId34"/>
        <a:stretch/>
      </xdr:blipFill>
      <xdr:spPr>
        <a:xfrm>
          <a:off x="2629080" y="11906280"/>
          <a:ext cx="1426680" cy="1408320"/>
        </a:xfrm>
        <a:prstGeom prst="rect">
          <a:avLst/>
        </a:prstGeom>
        <a:ln>
          <a:noFill/>
        </a:ln>
      </xdr:spPr>
    </xdr:pic>
    <xdr:clientData/>
  </xdr:twoCellAnchor>
  <xdr:twoCellAnchor editAs="oneCell">
    <xdr:from>
      <xdr:col>2</xdr:col>
      <xdr:colOff>38520</xdr:colOff>
      <xdr:row>24</xdr:row>
      <xdr:rowOff>686160</xdr:rowOff>
    </xdr:from>
    <xdr:to>
      <xdr:col>3</xdr:col>
      <xdr:colOff>720</xdr:colOff>
      <xdr:row>26</xdr:row>
      <xdr:rowOff>132120</xdr:rowOff>
    </xdr:to>
    <xdr:pic>
      <xdr:nvPicPr>
        <xdr:cNvPr id="323" name="image200.jpg"/>
        <xdr:cNvPicPr/>
      </xdr:nvPicPr>
      <xdr:blipFill>
        <a:blip xmlns:r="http://schemas.openxmlformats.org/officeDocument/2006/relationships" r:embed="rId35"/>
        <a:stretch/>
      </xdr:blipFill>
      <xdr:spPr>
        <a:xfrm>
          <a:off x="2629080" y="18535680"/>
          <a:ext cx="1426680" cy="1065240"/>
        </a:xfrm>
        <a:prstGeom prst="rect">
          <a:avLst/>
        </a:prstGeom>
        <a:ln>
          <a:noFill/>
        </a:ln>
      </xdr:spPr>
    </xdr:pic>
    <xdr:clientData/>
  </xdr:twoCellAnchor>
  <xdr:twoCellAnchor editAs="oneCell">
    <xdr:from>
      <xdr:col>2</xdr:col>
      <xdr:colOff>57600</xdr:colOff>
      <xdr:row>30</xdr:row>
      <xdr:rowOff>781200</xdr:rowOff>
    </xdr:from>
    <xdr:to>
      <xdr:col>3</xdr:col>
      <xdr:colOff>19800</xdr:colOff>
      <xdr:row>32</xdr:row>
      <xdr:rowOff>94320</xdr:rowOff>
    </xdr:to>
    <xdr:pic>
      <xdr:nvPicPr>
        <xdr:cNvPr id="324" name="image201.png"/>
        <xdr:cNvPicPr/>
      </xdr:nvPicPr>
      <xdr:blipFill>
        <a:blip xmlns:r="http://schemas.openxmlformats.org/officeDocument/2006/relationships" r:embed="rId36"/>
        <a:stretch/>
      </xdr:blipFill>
      <xdr:spPr>
        <a:xfrm>
          <a:off x="2648160" y="23688720"/>
          <a:ext cx="1426680" cy="1065600"/>
        </a:xfrm>
        <a:prstGeom prst="rect">
          <a:avLst/>
        </a:prstGeom>
        <a:ln>
          <a:noFill/>
        </a:ln>
      </xdr:spPr>
    </xdr:pic>
    <xdr:clientData/>
  </xdr:twoCellAnchor>
  <xdr:twoCellAnchor editAs="oneCell">
    <xdr:from>
      <xdr:col>2</xdr:col>
      <xdr:colOff>57600</xdr:colOff>
      <xdr:row>33</xdr:row>
      <xdr:rowOff>219600</xdr:rowOff>
    </xdr:from>
    <xdr:to>
      <xdr:col>3</xdr:col>
      <xdr:colOff>19800</xdr:colOff>
      <xdr:row>34</xdr:row>
      <xdr:rowOff>284760</xdr:rowOff>
    </xdr:to>
    <xdr:pic>
      <xdr:nvPicPr>
        <xdr:cNvPr id="325" name="image202.png"/>
        <xdr:cNvPicPr/>
      </xdr:nvPicPr>
      <xdr:blipFill>
        <a:blip xmlns:r="http://schemas.openxmlformats.org/officeDocument/2006/relationships" r:embed="rId37"/>
        <a:stretch/>
      </xdr:blipFill>
      <xdr:spPr>
        <a:xfrm>
          <a:off x="2648160" y="25755840"/>
          <a:ext cx="1426680" cy="941400"/>
        </a:xfrm>
        <a:prstGeom prst="rect">
          <a:avLst/>
        </a:prstGeom>
        <a:ln>
          <a:noFill/>
        </a:ln>
      </xdr:spPr>
    </xdr:pic>
    <xdr:clientData/>
  </xdr:twoCellAnchor>
  <xdr:twoCellAnchor editAs="oneCell">
    <xdr:from>
      <xdr:col>2</xdr:col>
      <xdr:colOff>47880</xdr:colOff>
      <xdr:row>35</xdr:row>
      <xdr:rowOff>200160</xdr:rowOff>
    </xdr:from>
    <xdr:to>
      <xdr:col>3</xdr:col>
      <xdr:colOff>10080</xdr:colOff>
      <xdr:row>36</xdr:row>
      <xdr:rowOff>389160</xdr:rowOff>
    </xdr:to>
    <xdr:pic>
      <xdr:nvPicPr>
        <xdr:cNvPr id="326" name="image203.png"/>
        <xdr:cNvPicPr/>
      </xdr:nvPicPr>
      <xdr:blipFill>
        <a:blip xmlns:r="http://schemas.openxmlformats.org/officeDocument/2006/relationships" r:embed="rId38"/>
        <a:stretch/>
      </xdr:blipFill>
      <xdr:spPr>
        <a:xfrm>
          <a:off x="2638440" y="27489240"/>
          <a:ext cx="1426680" cy="1065240"/>
        </a:xfrm>
        <a:prstGeom prst="rect">
          <a:avLst/>
        </a:prstGeom>
        <a:ln>
          <a:noFill/>
        </a:ln>
      </xdr:spPr>
    </xdr:pic>
    <xdr:clientData/>
  </xdr:twoCellAnchor>
  <xdr:twoCellAnchor editAs="oneCell">
    <xdr:from>
      <xdr:col>2</xdr:col>
      <xdr:colOff>38520</xdr:colOff>
      <xdr:row>37</xdr:row>
      <xdr:rowOff>57240</xdr:rowOff>
    </xdr:from>
    <xdr:to>
      <xdr:col>3</xdr:col>
      <xdr:colOff>720</xdr:colOff>
      <xdr:row>37</xdr:row>
      <xdr:rowOff>1122480</xdr:rowOff>
    </xdr:to>
    <xdr:pic>
      <xdr:nvPicPr>
        <xdr:cNvPr id="327" name="image190.png"/>
        <xdr:cNvPicPr/>
      </xdr:nvPicPr>
      <xdr:blipFill>
        <a:blip xmlns:r="http://schemas.openxmlformats.org/officeDocument/2006/relationships" r:embed="rId22"/>
        <a:stretch/>
      </xdr:blipFill>
      <xdr:spPr>
        <a:xfrm>
          <a:off x="2629080" y="29098800"/>
          <a:ext cx="1426680" cy="1065240"/>
        </a:xfrm>
        <a:prstGeom prst="rect">
          <a:avLst/>
        </a:prstGeom>
        <a:ln>
          <a:noFill/>
        </a:ln>
      </xdr:spPr>
    </xdr:pic>
    <xdr:clientData/>
  </xdr:twoCellAnchor>
  <xdr:twoCellAnchor editAs="oneCell">
    <xdr:from>
      <xdr:col>2</xdr:col>
      <xdr:colOff>38520</xdr:colOff>
      <xdr:row>95</xdr:row>
      <xdr:rowOff>286200</xdr:rowOff>
    </xdr:from>
    <xdr:to>
      <xdr:col>3</xdr:col>
      <xdr:colOff>720</xdr:colOff>
      <xdr:row>95</xdr:row>
      <xdr:rowOff>1351440</xdr:rowOff>
    </xdr:to>
    <xdr:pic>
      <xdr:nvPicPr>
        <xdr:cNvPr id="328" name="image161.jpg"/>
        <xdr:cNvPicPr/>
      </xdr:nvPicPr>
      <xdr:blipFill>
        <a:blip xmlns:r="http://schemas.openxmlformats.org/officeDocument/2006/relationships" r:embed="rId39"/>
        <a:stretch/>
      </xdr:blipFill>
      <xdr:spPr>
        <a:xfrm>
          <a:off x="2629080" y="91849680"/>
          <a:ext cx="1426680" cy="1065240"/>
        </a:xfrm>
        <a:prstGeom prst="rect">
          <a:avLst/>
        </a:prstGeom>
        <a:ln>
          <a:noFill/>
        </a:ln>
      </xdr:spPr>
    </xdr:pic>
    <xdr:clientData/>
  </xdr:twoCellAnchor>
  <xdr:twoCellAnchor editAs="oneCell">
    <xdr:from>
      <xdr:col>2</xdr:col>
      <xdr:colOff>38520</xdr:colOff>
      <xdr:row>97</xdr:row>
      <xdr:rowOff>266760</xdr:rowOff>
    </xdr:from>
    <xdr:to>
      <xdr:col>3</xdr:col>
      <xdr:colOff>720</xdr:colOff>
      <xdr:row>97</xdr:row>
      <xdr:rowOff>1332000</xdr:rowOff>
    </xdr:to>
    <xdr:pic>
      <xdr:nvPicPr>
        <xdr:cNvPr id="329" name="image161.jpg"/>
        <xdr:cNvPicPr/>
      </xdr:nvPicPr>
      <xdr:blipFill>
        <a:blip xmlns:r="http://schemas.openxmlformats.org/officeDocument/2006/relationships" r:embed="rId39"/>
        <a:stretch/>
      </xdr:blipFill>
      <xdr:spPr>
        <a:xfrm>
          <a:off x="2629080" y="95145120"/>
          <a:ext cx="1426680" cy="1065240"/>
        </a:xfrm>
        <a:prstGeom prst="rect">
          <a:avLst/>
        </a:prstGeom>
        <a:ln>
          <a:noFill/>
        </a:ln>
      </xdr:spPr>
    </xdr:pic>
    <xdr:clientData/>
  </xdr:twoCellAnchor>
  <xdr:twoCellAnchor editAs="oneCell">
    <xdr:from>
      <xdr:col>2</xdr:col>
      <xdr:colOff>38520</xdr:colOff>
      <xdr:row>99</xdr:row>
      <xdr:rowOff>267120</xdr:rowOff>
    </xdr:from>
    <xdr:to>
      <xdr:col>3</xdr:col>
      <xdr:colOff>720</xdr:colOff>
      <xdr:row>99</xdr:row>
      <xdr:rowOff>1332360</xdr:rowOff>
    </xdr:to>
    <xdr:pic>
      <xdr:nvPicPr>
        <xdr:cNvPr id="330" name="image161.jpg"/>
        <xdr:cNvPicPr/>
      </xdr:nvPicPr>
      <xdr:blipFill>
        <a:blip xmlns:r="http://schemas.openxmlformats.org/officeDocument/2006/relationships" r:embed="rId39"/>
        <a:stretch/>
      </xdr:blipFill>
      <xdr:spPr>
        <a:xfrm>
          <a:off x="2629080" y="98460000"/>
          <a:ext cx="1426680" cy="1065240"/>
        </a:xfrm>
        <a:prstGeom prst="rect">
          <a:avLst/>
        </a:prstGeom>
        <a:ln>
          <a:noFill/>
        </a:ln>
      </xdr:spPr>
    </xdr:pic>
    <xdr:clientData/>
  </xdr:twoCellAnchor>
  <xdr:twoCellAnchor editAs="oneCell">
    <xdr:from>
      <xdr:col>2</xdr:col>
      <xdr:colOff>38520</xdr:colOff>
      <xdr:row>100</xdr:row>
      <xdr:rowOff>266760</xdr:rowOff>
    </xdr:from>
    <xdr:to>
      <xdr:col>3</xdr:col>
      <xdr:colOff>720</xdr:colOff>
      <xdr:row>100</xdr:row>
      <xdr:rowOff>1332000</xdr:rowOff>
    </xdr:to>
    <xdr:pic>
      <xdr:nvPicPr>
        <xdr:cNvPr id="331" name="image161.jpg"/>
        <xdr:cNvPicPr/>
      </xdr:nvPicPr>
      <xdr:blipFill>
        <a:blip xmlns:r="http://schemas.openxmlformats.org/officeDocument/2006/relationships" r:embed="rId39"/>
        <a:stretch/>
      </xdr:blipFill>
      <xdr:spPr>
        <a:xfrm>
          <a:off x="2629080" y="100107720"/>
          <a:ext cx="1426680" cy="1065240"/>
        </a:xfrm>
        <a:prstGeom prst="rect">
          <a:avLst/>
        </a:prstGeom>
        <a:ln>
          <a:noFill/>
        </a:ln>
      </xdr:spPr>
    </xdr:pic>
    <xdr:clientData/>
  </xdr:twoCellAnchor>
  <xdr:twoCellAnchor editAs="oneCell">
    <xdr:from>
      <xdr:col>2</xdr:col>
      <xdr:colOff>38520</xdr:colOff>
      <xdr:row>101</xdr:row>
      <xdr:rowOff>219600</xdr:rowOff>
    </xdr:from>
    <xdr:to>
      <xdr:col>3</xdr:col>
      <xdr:colOff>720</xdr:colOff>
      <xdr:row>101</xdr:row>
      <xdr:rowOff>1284840</xdr:rowOff>
    </xdr:to>
    <xdr:pic>
      <xdr:nvPicPr>
        <xdr:cNvPr id="332" name="image161.jpg"/>
        <xdr:cNvPicPr/>
      </xdr:nvPicPr>
      <xdr:blipFill>
        <a:blip xmlns:r="http://schemas.openxmlformats.org/officeDocument/2006/relationships" r:embed="rId39"/>
        <a:stretch/>
      </xdr:blipFill>
      <xdr:spPr>
        <a:xfrm>
          <a:off x="2629080" y="101708280"/>
          <a:ext cx="1426680" cy="1065240"/>
        </a:xfrm>
        <a:prstGeom prst="rect">
          <a:avLst/>
        </a:prstGeom>
        <a:ln>
          <a:noFill/>
        </a:ln>
      </xdr:spPr>
    </xdr:pic>
    <xdr:clientData/>
  </xdr:twoCellAnchor>
  <xdr:twoCellAnchor editAs="oneCell">
    <xdr:from>
      <xdr:col>2</xdr:col>
      <xdr:colOff>257400</xdr:colOff>
      <xdr:row>49</xdr:row>
      <xdr:rowOff>57240</xdr:rowOff>
    </xdr:from>
    <xdr:to>
      <xdr:col>2</xdr:col>
      <xdr:colOff>1208520</xdr:colOff>
      <xdr:row>49</xdr:row>
      <xdr:rowOff>960840</xdr:rowOff>
    </xdr:to>
    <xdr:pic>
      <xdr:nvPicPr>
        <xdr:cNvPr id="333" name="image204.png"/>
        <xdr:cNvPicPr/>
      </xdr:nvPicPr>
      <xdr:blipFill>
        <a:blip xmlns:r="http://schemas.openxmlformats.org/officeDocument/2006/relationships" r:embed="rId40"/>
        <a:stretch/>
      </xdr:blipFill>
      <xdr:spPr>
        <a:xfrm>
          <a:off x="2847960" y="40957560"/>
          <a:ext cx="951120" cy="903600"/>
        </a:xfrm>
        <a:prstGeom prst="rect">
          <a:avLst/>
        </a:prstGeom>
        <a:ln>
          <a:noFill/>
        </a:ln>
      </xdr:spPr>
    </xdr:pic>
    <xdr:clientData/>
  </xdr:twoCellAnchor>
  <xdr:twoCellAnchor editAs="oneCell">
    <xdr:from>
      <xdr:col>2</xdr:col>
      <xdr:colOff>76680</xdr:colOff>
      <xdr:row>68</xdr:row>
      <xdr:rowOff>85680</xdr:rowOff>
    </xdr:from>
    <xdr:to>
      <xdr:col>2</xdr:col>
      <xdr:colOff>1361160</xdr:colOff>
      <xdr:row>68</xdr:row>
      <xdr:rowOff>970200</xdr:rowOff>
    </xdr:to>
    <xdr:pic>
      <xdr:nvPicPr>
        <xdr:cNvPr id="334" name="image182.jpg"/>
        <xdr:cNvPicPr/>
      </xdr:nvPicPr>
      <xdr:blipFill>
        <a:blip xmlns:r="http://schemas.openxmlformats.org/officeDocument/2006/relationships" r:embed="rId12"/>
        <a:stretch/>
      </xdr:blipFill>
      <xdr:spPr>
        <a:xfrm>
          <a:off x="2667240" y="58026240"/>
          <a:ext cx="1284480" cy="884520"/>
        </a:xfrm>
        <a:prstGeom prst="rect">
          <a:avLst/>
        </a:prstGeom>
        <a:ln>
          <a:noFill/>
        </a:ln>
      </xdr:spPr>
    </xdr:pic>
    <xdr:clientData/>
  </xdr:twoCellAnchor>
  <xdr:twoCellAnchor editAs="oneCell">
    <xdr:from>
      <xdr:col>2</xdr:col>
      <xdr:colOff>305280</xdr:colOff>
      <xdr:row>70</xdr:row>
      <xdr:rowOff>1114560</xdr:rowOff>
    </xdr:from>
    <xdr:to>
      <xdr:col>2</xdr:col>
      <xdr:colOff>1275480</xdr:colOff>
      <xdr:row>71</xdr:row>
      <xdr:rowOff>1009080</xdr:rowOff>
    </xdr:to>
    <xdr:pic>
      <xdr:nvPicPr>
        <xdr:cNvPr id="335" name="image192.png"/>
        <xdr:cNvPicPr/>
      </xdr:nvPicPr>
      <xdr:blipFill>
        <a:blip xmlns:r="http://schemas.openxmlformats.org/officeDocument/2006/relationships" r:embed="rId25"/>
        <a:stretch/>
      </xdr:blipFill>
      <xdr:spPr>
        <a:xfrm>
          <a:off x="2895840" y="61322040"/>
          <a:ext cx="970200" cy="1027800"/>
        </a:xfrm>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sheetPr>
  <dimension ref="A1:L1000"/>
  <sheetViews>
    <sheetView zoomScaleNormal="100" workbookViewId="0">
      <selection activeCell="B13" sqref="B13"/>
    </sheetView>
  </sheetViews>
  <sheetFormatPr defaultRowHeight="12.75" x14ac:dyDescent="0.2"/>
  <cols>
    <col min="1" max="1" width="2" customWidth="1"/>
    <col min="2" max="2" width="39.7109375" customWidth="1"/>
    <col min="3" max="3" width="2" customWidth="1"/>
    <col min="4" max="4" width="41.140625" customWidth="1"/>
    <col min="5" max="5" width="2.42578125" customWidth="1"/>
    <col min="6" max="6" width="41.140625" customWidth="1"/>
    <col min="7" max="7" width="2.42578125" customWidth="1"/>
    <col min="8" max="8" width="41.140625" customWidth="1"/>
    <col min="9" max="9" width="2" customWidth="1"/>
    <col min="10" max="30" width="17.28515625" customWidth="1"/>
    <col min="31" max="1025" width="14.42578125" customWidth="1"/>
  </cols>
  <sheetData>
    <row r="1" spans="1:12" ht="9.75" customHeight="1" x14ac:dyDescent="0.2">
      <c r="A1" s="260"/>
      <c r="B1" s="260"/>
      <c r="C1" s="260"/>
      <c r="D1" s="260"/>
      <c r="E1" s="260"/>
      <c r="F1" s="260"/>
      <c r="G1" s="260"/>
      <c r="H1" s="260"/>
      <c r="I1" s="260"/>
    </row>
    <row r="2" spans="1:12" ht="27.75" customHeight="1" x14ac:dyDescent="0.2">
      <c r="A2" s="261"/>
      <c r="B2" s="262"/>
      <c r="C2" s="262"/>
      <c r="D2" s="262"/>
      <c r="E2" s="262"/>
      <c r="F2" s="262"/>
      <c r="G2" s="262"/>
      <c r="H2" s="262"/>
      <c r="I2" s="263" t="s">
        <v>0</v>
      </c>
    </row>
    <row r="3" spans="1:12" ht="43.5" customHeight="1" x14ac:dyDescent="0.2">
      <c r="A3" s="261"/>
      <c r="B3" s="262"/>
      <c r="C3" s="262"/>
      <c r="D3" s="262"/>
      <c r="E3" s="262"/>
      <c r="F3" s="262"/>
      <c r="G3" s="262"/>
      <c r="H3" s="262"/>
      <c r="I3" s="263"/>
    </row>
    <row r="4" spans="1:12" ht="39.75" customHeight="1" x14ac:dyDescent="0.2">
      <c r="A4" s="261"/>
      <c r="B4" s="264" t="str">
        <f>HYPERLINK("http://www.dssl.ru/products/CCTV_components.xlsx","(!!!) НОВЫЙ прайс по доп. оборудованию: HDD / Кабель / Коммутаторы / Микрофоны")</f>
        <v>(!!!) НОВЫЙ прайс по доп. оборудованию: HDD / Кабель / Коммутаторы / Микрофоны</v>
      </c>
      <c r="C4" s="264"/>
      <c r="D4" s="264"/>
      <c r="E4" s="264"/>
      <c r="F4" s="264"/>
      <c r="G4" s="264"/>
      <c r="H4" s="264"/>
      <c r="I4" s="263"/>
    </row>
    <row r="5" spans="1:12" ht="12" customHeight="1" x14ac:dyDescent="0.2">
      <c r="A5" s="261"/>
      <c r="B5" s="265"/>
      <c r="C5" s="265"/>
      <c r="D5" s="265"/>
      <c r="E5" s="1"/>
      <c r="F5" s="1"/>
      <c r="G5" s="1"/>
      <c r="H5" s="1"/>
      <c r="I5" s="263"/>
    </row>
    <row r="6" spans="1:12" ht="20.25" customHeight="1" x14ac:dyDescent="0.2">
      <c r="A6" s="261"/>
      <c r="B6" s="2" t="s">
        <v>1</v>
      </c>
      <c r="C6" s="266"/>
      <c r="D6" s="2" t="s">
        <v>2</v>
      </c>
      <c r="E6" s="3"/>
      <c r="F6" s="2" t="s">
        <v>3</v>
      </c>
      <c r="G6" s="3"/>
      <c r="H6" s="2" t="s">
        <v>4</v>
      </c>
      <c r="I6" s="263"/>
    </row>
    <row r="7" spans="1:12" ht="21" customHeight="1" x14ac:dyDescent="0.2">
      <c r="A7" s="261"/>
      <c r="B7" s="2" t="s">
        <v>5</v>
      </c>
      <c r="C7" s="266"/>
      <c r="D7" s="2" t="s">
        <v>6</v>
      </c>
      <c r="E7" s="3"/>
      <c r="F7" s="2" t="s">
        <v>7</v>
      </c>
      <c r="G7" s="3"/>
      <c r="H7" s="2" t="s">
        <v>8</v>
      </c>
      <c r="I7" s="263"/>
    </row>
    <row r="8" spans="1:12" ht="21" customHeight="1" x14ac:dyDescent="0.2">
      <c r="A8" s="261"/>
      <c r="B8" s="2" t="s">
        <v>9</v>
      </c>
      <c r="C8" s="266"/>
      <c r="D8" s="2" t="s">
        <v>10</v>
      </c>
      <c r="E8" s="3"/>
      <c r="F8" s="2" t="s">
        <v>11</v>
      </c>
      <c r="G8" s="3"/>
      <c r="H8" s="2" t="s">
        <v>12</v>
      </c>
      <c r="I8" s="263"/>
    </row>
    <row r="9" spans="1:12" ht="21" customHeight="1" x14ac:dyDescent="0.2">
      <c r="A9" s="261"/>
      <c r="B9" s="2" t="s">
        <v>13</v>
      </c>
      <c r="C9" s="266"/>
      <c r="D9" s="2" t="s">
        <v>14</v>
      </c>
      <c r="E9" s="3"/>
      <c r="F9" s="2" t="s">
        <v>15</v>
      </c>
      <c r="G9" s="3"/>
      <c r="H9" s="2" t="s">
        <v>16</v>
      </c>
      <c r="I9" s="263"/>
    </row>
    <row r="10" spans="1:12" ht="21" customHeight="1" x14ac:dyDescent="0.2">
      <c r="A10" s="261"/>
      <c r="B10" s="2" t="s">
        <v>17</v>
      </c>
      <c r="C10" s="266"/>
      <c r="D10" s="2" t="s">
        <v>18</v>
      </c>
      <c r="E10" s="3"/>
      <c r="F10" s="2" t="s">
        <v>19</v>
      </c>
      <c r="G10" s="3"/>
      <c r="H10" s="2" t="s">
        <v>20</v>
      </c>
      <c r="I10" s="263"/>
      <c r="L10" s="4"/>
    </row>
    <row r="11" spans="1:12" ht="20.25" customHeight="1" x14ac:dyDescent="0.2">
      <c r="A11" s="261"/>
      <c r="B11" s="2" t="s">
        <v>21</v>
      </c>
      <c r="C11" s="266"/>
      <c r="D11" s="2" t="s">
        <v>22</v>
      </c>
      <c r="E11" s="3"/>
      <c r="F11" s="2" t="s">
        <v>23</v>
      </c>
      <c r="G11" s="3"/>
      <c r="H11" s="2" t="s">
        <v>24</v>
      </c>
      <c r="I11" s="263"/>
    </row>
    <row r="12" spans="1:12" ht="20.25" customHeight="1" x14ac:dyDescent="0.2">
      <c r="A12" s="261"/>
      <c r="B12" s="2" t="s">
        <v>25</v>
      </c>
      <c r="C12" s="266"/>
      <c r="D12" s="2" t="s">
        <v>26</v>
      </c>
      <c r="E12" s="3"/>
      <c r="F12" s="2" t="s">
        <v>27</v>
      </c>
      <c r="G12" s="3"/>
      <c r="H12" s="2" t="s">
        <v>28</v>
      </c>
      <c r="I12" s="263"/>
    </row>
    <row r="13" spans="1:12" ht="21.75" customHeight="1" x14ac:dyDescent="0.2">
      <c r="A13" s="261"/>
      <c r="B13" s="2" t="s">
        <v>29</v>
      </c>
      <c r="C13" s="266"/>
      <c r="D13" s="2" t="s">
        <v>30</v>
      </c>
      <c r="E13" s="3"/>
      <c r="F13" s="2" t="s">
        <v>31</v>
      </c>
      <c r="G13" s="3"/>
      <c r="H13" s="2" t="s">
        <v>32</v>
      </c>
      <c r="I13" s="263"/>
    </row>
    <row r="14" spans="1:12" ht="21" customHeight="1" x14ac:dyDescent="0.2">
      <c r="A14" s="261"/>
      <c r="B14" s="2" t="s">
        <v>33</v>
      </c>
      <c r="C14" s="266"/>
      <c r="D14" s="2" t="s">
        <v>34</v>
      </c>
      <c r="E14" s="3"/>
      <c r="F14" s="2" t="s">
        <v>35</v>
      </c>
      <c r="G14" s="3"/>
      <c r="H14" s="2" t="s">
        <v>36</v>
      </c>
      <c r="I14" s="263"/>
    </row>
    <row r="15" spans="1:12" ht="21" customHeight="1" x14ac:dyDescent="0.2">
      <c r="A15" s="261"/>
      <c r="B15" s="2" t="s">
        <v>37</v>
      </c>
      <c r="C15" s="266"/>
      <c r="D15" s="2" t="s">
        <v>38</v>
      </c>
      <c r="E15" s="3"/>
      <c r="F15" s="5"/>
      <c r="G15" s="3"/>
      <c r="H15" s="5"/>
      <c r="I15" s="263"/>
    </row>
    <row r="16" spans="1:12" ht="21.75" customHeight="1" x14ac:dyDescent="0.2">
      <c r="A16" s="261"/>
      <c r="B16" s="2" t="s">
        <v>39</v>
      </c>
      <c r="C16" s="266"/>
      <c r="D16" s="5"/>
      <c r="E16" s="3"/>
      <c r="F16" s="5"/>
      <c r="G16" s="3"/>
      <c r="H16" s="5"/>
      <c r="I16" s="263"/>
    </row>
    <row r="17" spans="1:9" ht="23.25" customHeight="1" x14ac:dyDescent="0.2">
      <c r="A17" s="261"/>
      <c r="B17" s="2" t="s">
        <v>40</v>
      </c>
      <c r="C17" s="266"/>
      <c r="D17" s="5"/>
      <c r="E17" s="3"/>
      <c r="F17" s="5"/>
      <c r="G17" s="3"/>
      <c r="H17" s="5"/>
      <c r="I17" s="263"/>
    </row>
    <row r="18" spans="1:9" ht="21.75" customHeight="1" x14ac:dyDescent="0.2">
      <c r="A18" s="261"/>
      <c r="B18" s="2" t="s">
        <v>41</v>
      </c>
      <c r="C18" s="266"/>
      <c r="D18" s="5"/>
      <c r="E18" s="3"/>
      <c r="F18" s="5"/>
      <c r="G18" s="3"/>
      <c r="H18" s="5"/>
      <c r="I18" s="263"/>
    </row>
    <row r="19" spans="1:9" ht="162" customHeight="1" x14ac:dyDescent="0.2">
      <c r="A19" s="261"/>
      <c r="B19" s="267"/>
      <c r="C19" s="267"/>
      <c r="D19" s="267"/>
      <c r="E19" s="267"/>
      <c r="F19" s="267"/>
      <c r="G19" s="267"/>
      <c r="H19" s="267"/>
      <c r="I19" s="263"/>
    </row>
    <row r="20" spans="1:9" ht="21" customHeight="1" x14ac:dyDescent="0.2">
      <c r="A20" s="259" t="str">
        <f>HYPERLINK("http://dssl.ru/zakaz-demo/","Бесплатная демонстрация технических решений ДССЛ - http://dssl.ru/zakaz-demo/")</f>
        <v>Бесплатная демонстрация технических решений ДССЛ - http://dssl.ru/zakaz-demo/</v>
      </c>
      <c r="B20" s="259"/>
      <c r="C20" s="259"/>
      <c r="D20" s="259"/>
      <c r="E20" s="259"/>
      <c r="F20" s="259"/>
      <c r="G20" s="259"/>
      <c r="H20" s="259"/>
      <c r="I20" s="259"/>
    </row>
    <row r="21" spans="1:9" ht="15.75" customHeight="1" x14ac:dyDescent="0.2"/>
    <row r="22" spans="1:9" ht="15.75" customHeight="1" x14ac:dyDescent="0.2"/>
    <row r="23" spans="1:9" ht="15.75" customHeight="1" x14ac:dyDescent="0.2"/>
    <row r="24" spans="1:9" ht="15.75" customHeight="1" x14ac:dyDescent="0.2"/>
    <row r="25" spans="1:9" ht="15.75" customHeight="1" x14ac:dyDescent="0.2"/>
    <row r="26" spans="1:9" ht="15.75" customHeight="1" x14ac:dyDescent="0.2"/>
    <row r="27" spans="1:9" ht="15.75" customHeight="1" x14ac:dyDescent="0.2"/>
    <row r="28" spans="1:9" ht="15.75" customHeight="1" x14ac:dyDescent="0.2"/>
    <row r="29" spans="1:9" ht="15.75" customHeight="1" x14ac:dyDescent="0.2"/>
    <row r="30" spans="1:9" ht="15.75" customHeight="1" x14ac:dyDescent="0.2"/>
    <row r="31" spans="1:9" ht="15.75" customHeight="1" x14ac:dyDescent="0.2"/>
    <row r="32" spans="1:9"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20:I20"/>
    <mergeCell ref="A1:I1"/>
    <mergeCell ref="A2:A19"/>
    <mergeCell ref="B2:H3"/>
    <mergeCell ref="I2:I19"/>
    <mergeCell ref="B4:H4"/>
    <mergeCell ref="B5:D5"/>
    <mergeCell ref="C6:C18"/>
    <mergeCell ref="B19:H19"/>
  </mergeCells>
  <hyperlinks>
    <hyperlink ref="B6" location="ПО_TRASSIR!A1" display="ПО TRASSIR"/>
    <hyperlink ref="D6" location="Hikvision_IP_базовый!A1" display="Hikvision IP базовый"/>
    <hyperlink ref="F6" location="Hikvision_СКУД!A1" display="Hikvision СКУД"/>
    <hyperlink ref="H6" location="Dahua_IP_камеры!A1" display="Dahua_IP_камеры"/>
    <hyperlink ref="B7" location="Приложения_для_TRASSIR!A1" display="Приложения для TRASSIR"/>
    <hyperlink ref="D7" location="Hikvision_IP_проект_line2!A1" display="Hikvision IP проект line-2"/>
    <hyperlink ref="F7" location="SIGUR!A1" display="СКУД SIGUR"/>
    <hyperlink ref="H7" location="Dahua_IP_камеры_проект!A1" display="Dahua_IP_камеры_проект"/>
    <hyperlink ref="B8" location="TRASSIR_EnterpriseIP!A1" display="TRASSIR EnterpriseIP"/>
    <hyperlink ref="D8" location="Hikvision_IP_проект_line4_6!A1" display="Hikvision IP проект line-4/6"/>
    <hyperlink ref="F8" location="ZKTeco!A1" display="СКУД ZKTeco"/>
    <hyperlink ref="H8" location="Dahua_IP_NVR!A1" display="Dahua_IP_NVR"/>
    <hyperlink ref="B9" location="TRASSIR_xVR_DVR_и_платы!A1" display="TRASSIR xVR, DVR и платы"/>
    <hyperlink ref="D9" location="Hikvision_NVR_и_СХД!A1" display="Hikvision NVR + СХД"/>
    <hyperlink ref="F9" location="ACCORD!A1" display="СКУД ACCORD"/>
    <hyperlink ref="H9" location="Dahua_HDCVI!A1" display="Dahua_HDCVI"/>
    <hyperlink ref="B10" location="TRASSIR_NVR_видеорегистраторы!A1" display="TRASSIR NVR"/>
    <hyperlink ref="D10" location="Hikvision_TVI!A1" display="Hikvision TVI"/>
    <hyperlink ref="F10" location="Hikvision_IP_Домофония!A1" display="Hikvision домофония"/>
    <hyperlink ref="H10" location="Dahua_HDCVI_DVR!A1" display="Dahua_HDCVI_DVR"/>
    <hyperlink ref="B11" location="ActiveCamTRASSIR_IP-камеры!A1" display="ActiveCam/TRASSIR IP-камеры"/>
    <hyperlink ref="D11" location="Hikvision_для_транспорта!A1" display="Hikvision для транспорта"/>
    <hyperlink ref="F11" location="HiWatch_Домофония+Мониторы!A1" display="HiWatch Домофония"/>
    <hyperlink ref="H11" location="Dahua_Мониторы!A1" display="Dahua_Мониторы"/>
    <hyperlink ref="B12" location="ActiveCam_HD_аналоговый!A1" display="ActiveCam HD аналоговый"/>
    <hyperlink ref="D12" location="Hikvision_Коммутаторы!A1" display="Hikvision Коммутаторы"/>
    <hyperlink ref="F12" location="Dahua_Домофония!A1" display="Dahua Домофония"/>
    <hyperlink ref="H12" location="Dahua_Коммутаторы!A1" display="Dahua_Коммутаторы"/>
    <hyperlink ref="B13" location="HiWatch_IP!A1" display="HiWatch IP"/>
    <hyperlink ref="D13" location="Hikvision_Кабель!A1" display="Hikvision Кабель"/>
    <hyperlink ref="F13" location="Dahua_СКУД!A1" display="Dahua СКУД"/>
    <hyperlink ref="H13" location="'Dahua_Alarm &amp; Lock'!A1" display="Dahua_Alarm &amp; Lock"/>
    <hyperlink ref="B14" location="HiWatch_TVI!A1" display="HiWatch TVI"/>
    <hyperlink ref="D14" location="Hikvision_Тепловизоры!A1" display="Hikvision Тепловизоры"/>
    <hyperlink ref="F14" location="True-IP!A1" display="True-IP Домофония"/>
    <hyperlink ref="H14" location="Dahua_Крепежи!A1" display="Dahua_Крепежи"/>
    <hyperlink ref="B15" location="Wisenet_IP!A1" display="Wisenet IP"/>
    <hyperlink ref="D15" location="Hikvision_Мониторы!A1" display="Hikvision Мониторы"/>
    <hyperlink ref="B16" location="Wisenet_аналог!A1" display="Wisenet аналог"/>
    <hyperlink ref="B17" location="Wisenet_Мониторы_и_аксессуары!A1" display="Wisenet мониторы и аксессуары"/>
    <hyperlink ref="B18" location="Аксессуары_к_видеокамерам!A1" display="Аксессуары к видеокамерам"/>
  </hyperlinks>
  <pageMargins left="0.74791666666666701" right="0.74791666666666701" top="0.98402777777777795" bottom="0.9840277777777779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120"/>
  <sheetViews>
    <sheetView zoomScaleNormal="100" workbookViewId="0">
      <pane ySplit="4" topLeftCell="A5" activePane="bottomLeft" state="frozen"/>
      <selection pane="bottomLeft" activeCell="E5" sqref="E5"/>
    </sheetView>
  </sheetViews>
  <sheetFormatPr defaultRowHeight="12.75" x14ac:dyDescent="0.2"/>
  <cols>
    <col min="1" max="1" width="30.28515625" customWidth="1"/>
    <col min="2" max="2" width="24.7109375" customWidth="1"/>
    <col min="3" max="3" width="111.85546875" customWidth="1"/>
    <col min="4" max="4" width="20.7109375" customWidth="1"/>
    <col min="5" max="1021" width="14.42578125" customWidth="1"/>
    <col min="1022" max="1025" width="12.7109375" customWidth="1"/>
  </cols>
  <sheetData>
    <row r="1" spans="1:4" ht="12.75" customHeight="1" x14ac:dyDescent="0.2">
      <c r="A1" s="275" t="str">
        <f>HYPERLINK("http://dssl.ru/zakaz-demo/","Бесплатная демонстрация технических решений ДССЛ - http://dssl.ru/zakaz-demo/")</f>
        <v>Бесплатная демонстрация технических решений ДССЛ - http://dssl.ru/zakaz-demo/</v>
      </c>
      <c r="B1" s="275"/>
      <c r="C1" s="275"/>
      <c r="D1" s="275"/>
    </row>
    <row r="2" spans="1:4" ht="52.5" customHeight="1" x14ac:dyDescent="0.2">
      <c r="A2" s="6"/>
      <c r="B2" s="276" t="s">
        <v>42</v>
      </c>
      <c r="C2" s="276"/>
      <c r="D2" s="7"/>
    </row>
    <row r="3" spans="1:4" ht="18.75" customHeight="1" x14ac:dyDescent="0.2">
      <c r="A3" s="277" t="str">
        <f>HYPERLINK("mailto:info@dssl.ru","www.dssl.ru   e-mail: info@dssl.ru")</f>
        <v>www.dssl.ru   e-mail: info@dssl.ru</v>
      </c>
      <c r="B3" s="277"/>
      <c r="C3" s="277"/>
      <c r="D3" s="277"/>
    </row>
    <row r="4" spans="1:4" x14ac:dyDescent="0.2">
      <c r="A4" s="278" t="s">
        <v>43</v>
      </c>
      <c r="B4" s="278"/>
      <c r="C4" s="278"/>
      <c r="D4" s="278"/>
    </row>
    <row r="5" spans="1:4" ht="31.5" customHeight="1" x14ac:dyDescent="0.2">
      <c r="A5" s="279" t="str">
        <f>HYPERLINK("http://cloud.trassir.com/","Профессиональный сервис облачного видеонаблюдения TRASSIR Cloud (без НДС)")</f>
        <v>Профессиональный сервис облачного видеонаблюдения TRASSIR Cloud (без НДС)</v>
      </c>
      <c r="B5" s="279"/>
      <c r="C5" s="279"/>
      <c r="D5" s="279"/>
    </row>
    <row r="6" spans="1:4" ht="17.25" customHeight="1" x14ac:dyDescent="0.2">
      <c r="A6" s="8" t="s">
        <v>44</v>
      </c>
      <c r="B6" s="8" t="s">
        <v>45</v>
      </c>
      <c r="C6" s="8" t="s">
        <v>46</v>
      </c>
      <c r="D6" s="8" t="s">
        <v>47</v>
      </c>
    </row>
    <row r="7" spans="1:4" ht="111.75" customHeight="1" x14ac:dyDescent="0.2">
      <c r="A7" s="9" t="s">
        <v>48</v>
      </c>
      <c r="B7" s="10"/>
      <c r="C7" s="11" t="s">
        <v>49</v>
      </c>
      <c r="D7" s="12" t="str">
        <f>HYPERLINK("http://www.dssl.ru/trassir-cloud/tarif/","Стоимость зависит глубины архива и битрейта. Стоимость доступна на сайте.")</f>
        <v>Стоимость зависит глубины архива и битрейта. Стоимость доступна на сайте.</v>
      </c>
    </row>
    <row r="8" spans="1:4" ht="106.5" customHeight="1" x14ac:dyDescent="0.2">
      <c r="A8" s="9" t="s">
        <v>50</v>
      </c>
      <c r="B8" s="13"/>
      <c r="C8" s="14" t="s">
        <v>51</v>
      </c>
      <c r="D8" s="15" t="s">
        <v>52</v>
      </c>
    </row>
    <row r="9" spans="1:4" ht="31.5" customHeight="1" x14ac:dyDescent="0.2">
      <c r="A9" s="269" t="s">
        <v>53</v>
      </c>
      <c r="B9" s="269"/>
      <c r="C9" s="269"/>
      <c r="D9" s="269"/>
    </row>
    <row r="10" spans="1:4" ht="17.25" customHeight="1" x14ac:dyDescent="0.2">
      <c r="A10" s="8" t="s">
        <v>44</v>
      </c>
      <c r="B10" s="8" t="s">
        <v>45</v>
      </c>
      <c r="C10" s="8" t="s">
        <v>46</v>
      </c>
      <c r="D10" s="8" t="s">
        <v>47</v>
      </c>
    </row>
    <row r="11" spans="1:4" ht="57" customHeight="1" x14ac:dyDescent="0.2">
      <c r="A11" s="9" t="s">
        <v>54</v>
      </c>
      <c r="B11" s="10"/>
      <c r="C11" s="16" t="s">
        <v>55</v>
      </c>
      <c r="D11" s="17">
        <v>3990</v>
      </c>
    </row>
    <row r="12" spans="1:4" ht="57" customHeight="1" x14ac:dyDescent="0.2">
      <c r="A12" s="18" t="s">
        <v>56</v>
      </c>
      <c r="B12" s="10"/>
      <c r="C12" s="11" t="s">
        <v>57</v>
      </c>
      <c r="D12" s="15">
        <v>3490</v>
      </c>
    </row>
    <row r="13" spans="1:4" ht="96" customHeight="1" x14ac:dyDescent="0.2">
      <c r="A13" s="9" t="s">
        <v>58</v>
      </c>
      <c r="B13" s="19"/>
      <c r="C13" s="11" t="s">
        <v>59</v>
      </c>
      <c r="D13" s="20">
        <v>2990</v>
      </c>
    </row>
    <row r="14" spans="1:4" ht="61.5" customHeight="1" x14ac:dyDescent="0.2">
      <c r="A14" s="9" t="s">
        <v>60</v>
      </c>
      <c r="B14" s="21"/>
      <c r="C14" s="11" t="s">
        <v>61</v>
      </c>
      <c r="D14" s="17">
        <v>3490</v>
      </c>
    </row>
    <row r="15" spans="1:4" ht="65.25" customHeight="1" x14ac:dyDescent="0.2">
      <c r="A15" s="9" t="s">
        <v>62</v>
      </c>
      <c r="B15" s="22"/>
      <c r="C15" s="11" t="s">
        <v>63</v>
      </c>
      <c r="D15" s="17">
        <v>2990</v>
      </c>
    </row>
    <row r="16" spans="1:4" ht="118.5" customHeight="1" x14ac:dyDescent="0.2">
      <c r="A16" s="9" t="s">
        <v>64</v>
      </c>
      <c r="B16" s="19"/>
      <c r="C16" s="11" t="s">
        <v>65</v>
      </c>
      <c r="D16" s="17">
        <v>7990</v>
      </c>
    </row>
    <row r="17" spans="1:4" ht="51.75" customHeight="1" x14ac:dyDescent="0.2">
      <c r="A17" s="18" t="s">
        <v>66</v>
      </c>
      <c r="B17" s="13"/>
      <c r="C17" s="11" t="s">
        <v>67</v>
      </c>
      <c r="D17" s="15">
        <v>11900</v>
      </c>
    </row>
    <row r="18" spans="1:4" ht="51.75" customHeight="1" x14ac:dyDescent="0.2">
      <c r="A18" s="9" t="s">
        <v>68</v>
      </c>
      <c r="B18" s="13"/>
      <c r="C18" s="11" t="s">
        <v>69</v>
      </c>
      <c r="D18" s="17">
        <v>6990</v>
      </c>
    </row>
    <row r="19" spans="1:4" ht="31.5" customHeight="1" x14ac:dyDescent="0.2">
      <c r="A19" s="273" t="s">
        <v>70</v>
      </c>
      <c r="B19" s="273"/>
      <c r="C19" s="273"/>
      <c r="D19" s="273"/>
    </row>
    <row r="20" spans="1:4" ht="64.5" customHeight="1" x14ac:dyDescent="0.2">
      <c r="A20" s="18" t="s">
        <v>71</v>
      </c>
      <c r="B20" s="13"/>
      <c r="C20" s="23" t="s">
        <v>72</v>
      </c>
      <c r="D20" s="15">
        <v>2000</v>
      </c>
    </row>
    <row r="21" spans="1:4" ht="63" customHeight="1" x14ac:dyDescent="0.2">
      <c r="A21" s="24" t="s">
        <v>73</v>
      </c>
      <c r="B21" s="11"/>
      <c r="C21" s="23" t="s">
        <v>74</v>
      </c>
      <c r="D21" s="25" t="s">
        <v>75</v>
      </c>
    </row>
    <row r="22" spans="1:4" ht="18" customHeight="1" x14ac:dyDescent="0.2">
      <c r="A22" s="9" t="s">
        <v>76</v>
      </c>
      <c r="B22" s="11"/>
      <c r="C22" s="11" t="s">
        <v>77</v>
      </c>
      <c r="D22" s="17">
        <v>11990</v>
      </c>
    </row>
    <row r="23" spans="1:4" ht="18" customHeight="1" x14ac:dyDescent="0.2">
      <c r="A23" s="9" t="s">
        <v>78</v>
      </c>
      <c r="B23" s="11"/>
      <c r="C23" s="11" t="s">
        <v>79</v>
      </c>
      <c r="D23" s="17">
        <v>23990</v>
      </c>
    </row>
    <row r="24" spans="1:4" ht="18" customHeight="1" x14ac:dyDescent="0.2">
      <c r="A24" s="9" t="s">
        <v>80</v>
      </c>
      <c r="B24" s="11"/>
      <c r="C24" s="11" t="s">
        <v>81</v>
      </c>
      <c r="D24" s="17">
        <v>35990</v>
      </c>
    </row>
    <row r="25" spans="1:4" ht="141.75" customHeight="1" x14ac:dyDescent="0.2">
      <c r="A25" s="26" t="s">
        <v>82</v>
      </c>
      <c r="B25" s="13"/>
      <c r="C25" s="14" t="s">
        <v>83</v>
      </c>
      <c r="D25" s="27" t="str">
        <f>HYPERLINK("http://www.dssl.ru/promo/trassir-v-podarok.php","*АКЦИЯ, В ПОДАРОК!")</f>
        <v>*АКЦИЯ, В ПОДАРОК!</v>
      </c>
    </row>
    <row r="26" spans="1:4" ht="78.75" customHeight="1" x14ac:dyDescent="0.2">
      <c r="A26" s="24" t="s">
        <v>84</v>
      </c>
      <c r="B26" s="28"/>
      <c r="C26" s="23" t="s">
        <v>85</v>
      </c>
      <c r="D26" s="29">
        <v>1000</v>
      </c>
    </row>
    <row r="27" spans="1:4" ht="33" customHeight="1" x14ac:dyDescent="0.2">
      <c r="A27" s="274" t="s">
        <v>86</v>
      </c>
      <c r="B27" s="274"/>
      <c r="C27" s="274"/>
      <c r="D27" s="274"/>
    </row>
    <row r="28" spans="1:4" ht="31.5" customHeight="1" x14ac:dyDescent="0.2">
      <c r="A28" s="269" t="s">
        <v>87</v>
      </c>
      <c r="B28" s="269"/>
      <c r="C28" s="269"/>
      <c r="D28" s="269"/>
    </row>
    <row r="29" spans="1:4" ht="31.5" customHeight="1" x14ac:dyDescent="0.2">
      <c r="A29" s="268" t="s">
        <v>88</v>
      </c>
      <c r="B29" s="268"/>
      <c r="C29" s="268"/>
      <c r="D29" s="268"/>
    </row>
    <row r="30" spans="1:4" ht="17.25" customHeight="1" x14ac:dyDescent="0.2">
      <c r="A30" s="8" t="s">
        <v>44</v>
      </c>
      <c r="B30" s="8" t="s">
        <v>45</v>
      </c>
      <c r="C30" s="8" t="s">
        <v>46</v>
      </c>
      <c r="D30" s="8" t="s">
        <v>47</v>
      </c>
    </row>
    <row r="31" spans="1:4" ht="36" customHeight="1" x14ac:dyDescent="0.2">
      <c r="A31" s="270" t="s">
        <v>89</v>
      </c>
      <c r="B31" s="271"/>
      <c r="C31" s="14" t="s">
        <v>90</v>
      </c>
      <c r="D31" s="272">
        <v>4990</v>
      </c>
    </row>
    <row r="32" spans="1:4" ht="25.5" customHeight="1" x14ac:dyDescent="0.2">
      <c r="A32" s="270"/>
      <c r="B32" s="270"/>
      <c r="C32" s="14" t="s">
        <v>91</v>
      </c>
      <c r="D32" s="272"/>
    </row>
    <row r="33" spans="1:4" ht="86.25" customHeight="1" x14ac:dyDescent="0.2">
      <c r="A33" s="18" t="s">
        <v>92</v>
      </c>
      <c r="B33" s="19"/>
      <c r="C33" s="11" t="s">
        <v>93</v>
      </c>
      <c r="D33" s="15">
        <v>8990</v>
      </c>
    </row>
    <row r="34" spans="1:4" ht="45" customHeight="1" x14ac:dyDescent="0.2">
      <c r="A34" s="18" t="s">
        <v>94</v>
      </c>
      <c r="B34" s="19"/>
      <c r="C34" s="11" t="s">
        <v>95</v>
      </c>
      <c r="D34" s="15">
        <v>8990</v>
      </c>
    </row>
    <row r="35" spans="1:4" ht="81.75" customHeight="1" x14ac:dyDescent="0.2">
      <c r="A35" s="18" t="s">
        <v>96</v>
      </c>
      <c r="B35" s="19"/>
      <c r="C35" s="11" t="s">
        <v>97</v>
      </c>
      <c r="D35" s="15">
        <v>5990</v>
      </c>
    </row>
    <row r="36" spans="1:4" ht="42" customHeight="1" x14ac:dyDescent="0.2">
      <c r="A36" s="9" t="s">
        <v>98</v>
      </c>
      <c r="B36" s="19"/>
      <c r="C36" s="11" t="s">
        <v>99</v>
      </c>
      <c r="D36" s="17">
        <v>20990</v>
      </c>
    </row>
    <row r="37" spans="1:4" ht="44.25" customHeight="1" x14ac:dyDescent="0.2">
      <c r="A37" s="9" t="s">
        <v>100</v>
      </c>
      <c r="B37" s="19"/>
      <c r="C37" s="11" t="s">
        <v>101</v>
      </c>
      <c r="D37" s="17">
        <v>7990</v>
      </c>
    </row>
    <row r="38" spans="1:4" ht="31.5" customHeight="1" x14ac:dyDescent="0.2">
      <c r="A38" s="268" t="s">
        <v>102</v>
      </c>
      <c r="B38" s="268"/>
      <c r="C38" s="268"/>
      <c r="D38" s="268"/>
    </row>
    <row r="39" spans="1:4" ht="73.5" customHeight="1" x14ac:dyDescent="0.2">
      <c r="A39" s="9" t="s">
        <v>103</v>
      </c>
      <c r="B39" s="9"/>
      <c r="C39" s="11" t="s">
        <v>104</v>
      </c>
      <c r="D39" s="30" t="s">
        <v>105</v>
      </c>
    </row>
    <row r="40" spans="1:4" ht="12.75" customHeight="1" x14ac:dyDescent="0.2">
      <c r="A40" s="9" t="s">
        <v>106</v>
      </c>
      <c r="B40" s="9"/>
      <c r="C40" s="14" t="s">
        <v>107</v>
      </c>
      <c r="D40" s="15" t="s">
        <v>108</v>
      </c>
    </row>
    <row r="41" spans="1:4" ht="12.75" customHeight="1" x14ac:dyDescent="0.2">
      <c r="A41" s="9" t="s">
        <v>109</v>
      </c>
      <c r="B41" s="9"/>
      <c r="C41" s="14" t="s">
        <v>110</v>
      </c>
      <c r="D41" s="15" t="s">
        <v>111</v>
      </c>
    </row>
    <row r="42" spans="1:4" ht="12.75" customHeight="1" x14ac:dyDescent="0.2">
      <c r="A42" s="9" t="s">
        <v>112</v>
      </c>
      <c r="B42" s="9"/>
      <c r="C42" s="14" t="s">
        <v>113</v>
      </c>
      <c r="D42" s="15" t="s">
        <v>114</v>
      </c>
    </row>
    <row r="43" spans="1:4" ht="12.75" customHeight="1" x14ac:dyDescent="0.2">
      <c r="A43" s="9" t="s">
        <v>115</v>
      </c>
      <c r="B43" s="9"/>
      <c r="C43" s="14" t="s">
        <v>116</v>
      </c>
      <c r="D43" s="15" t="s">
        <v>117</v>
      </c>
    </row>
    <row r="44" spans="1:4" ht="25.5" customHeight="1" x14ac:dyDescent="0.2">
      <c r="A44" s="9" t="s">
        <v>118</v>
      </c>
      <c r="B44" s="9"/>
      <c r="C44" s="14" t="s">
        <v>119</v>
      </c>
      <c r="D44" s="15" t="s">
        <v>120</v>
      </c>
    </row>
    <row r="45" spans="1:4" ht="41.25" customHeight="1" x14ac:dyDescent="0.2">
      <c r="A45" s="9" t="s">
        <v>121</v>
      </c>
      <c r="B45" s="31"/>
      <c r="C45" s="11" t="s">
        <v>122</v>
      </c>
      <c r="D45" s="17">
        <v>4290</v>
      </c>
    </row>
    <row r="46" spans="1:4" ht="31.5" customHeight="1" x14ac:dyDescent="0.2">
      <c r="A46" s="268" t="s">
        <v>123</v>
      </c>
      <c r="B46" s="268"/>
      <c r="C46" s="268"/>
      <c r="D46" s="268"/>
    </row>
    <row r="47" spans="1:4" ht="90.75" customHeight="1" x14ac:dyDescent="0.2">
      <c r="A47" s="9" t="s">
        <v>124</v>
      </c>
      <c r="B47" s="9"/>
      <c r="C47" s="11" t="s">
        <v>125</v>
      </c>
      <c r="D47" s="17">
        <v>29990</v>
      </c>
    </row>
    <row r="48" spans="1:4" ht="49.5" customHeight="1" x14ac:dyDescent="0.2">
      <c r="A48" s="9" t="s">
        <v>126</v>
      </c>
      <c r="B48" s="9"/>
      <c r="C48" s="11" t="s">
        <v>127</v>
      </c>
      <c r="D48" s="17">
        <v>4290</v>
      </c>
    </row>
    <row r="49" spans="1:4" ht="81" customHeight="1" x14ac:dyDescent="0.2">
      <c r="A49" s="18" t="s">
        <v>128</v>
      </c>
      <c r="B49" s="9"/>
      <c r="C49" s="11" t="s">
        <v>129</v>
      </c>
      <c r="D49" s="15">
        <v>9990</v>
      </c>
    </row>
    <row r="50" spans="1:4" ht="31.5" customHeight="1" x14ac:dyDescent="0.2">
      <c r="A50" s="269" t="s">
        <v>130</v>
      </c>
      <c r="B50" s="269"/>
      <c r="C50" s="269"/>
      <c r="D50" s="269"/>
    </row>
    <row r="51" spans="1:4" ht="31.5" customHeight="1" x14ac:dyDescent="0.2">
      <c r="A51" s="268" t="s">
        <v>131</v>
      </c>
      <c r="B51" s="268"/>
      <c r="C51" s="268"/>
      <c r="D51" s="268"/>
    </row>
    <row r="52" spans="1:4" ht="17.25" customHeight="1" x14ac:dyDescent="0.2">
      <c r="A52" s="8" t="s">
        <v>44</v>
      </c>
      <c r="B52" s="8" t="s">
        <v>45</v>
      </c>
      <c r="C52" s="8" t="s">
        <v>46</v>
      </c>
      <c r="D52" s="8" t="s">
        <v>47</v>
      </c>
    </row>
    <row r="53" spans="1:4" ht="45" customHeight="1" x14ac:dyDescent="0.2">
      <c r="A53" s="9" t="s">
        <v>132</v>
      </c>
      <c r="B53" s="32"/>
      <c r="C53" s="11" t="s">
        <v>133</v>
      </c>
      <c r="D53" s="17">
        <v>6990</v>
      </c>
    </row>
    <row r="54" spans="1:4" ht="44.25" customHeight="1" x14ac:dyDescent="0.2">
      <c r="A54" s="18" t="s">
        <v>134</v>
      </c>
      <c r="B54" s="13"/>
      <c r="C54" s="11" t="s">
        <v>135</v>
      </c>
      <c r="D54" s="29">
        <v>36990</v>
      </c>
    </row>
    <row r="55" spans="1:4" ht="44.25" customHeight="1" x14ac:dyDescent="0.2">
      <c r="A55" s="18" t="s">
        <v>136</v>
      </c>
      <c r="B55" s="13"/>
      <c r="C55" s="11" t="s">
        <v>137</v>
      </c>
      <c r="D55" s="29">
        <v>36990</v>
      </c>
    </row>
    <row r="56" spans="1:4" ht="44.25" customHeight="1" x14ac:dyDescent="0.2">
      <c r="A56" s="18" t="s">
        <v>138</v>
      </c>
      <c r="B56" s="13"/>
      <c r="C56" s="11" t="s">
        <v>139</v>
      </c>
      <c r="D56" s="29">
        <v>79990</v>
      </c>
    </row>
    <row r="57" spans="1:4" ht="31.5" customHeight="1" x14ac:dyDescent="0.2">
      <c r="A57" s="268" t="s">
        <v>140</v>
      </c>
      <c r="B57" s="268"/>
      <c r="C57" s="268"/>
      <c r="D57" s="268"/>
    </row>
    <row r="58" spans="1:4" ht="38.25" customHeight="1" x14ac:dyDescent="0.2">
      <c r="A58" s="18" t="s">
        <v>141</v>
      </c>
      <c r="B58" s="13"/>
      <c r="C58" s="11" t="s">
        <v>142</v>
      </c>
      <c r="D58" s="15">
        <v>9990</v>
      </c>
    </row>
    <row r="59" spans="1:4" ht="38.25" customHeight="1" x14ac:dyDescent="0.2">
      <c r="A59" s="9" t="s">
        <v>143</v>
      </c>
      <c r="B59" s="28"/>
      <c r="C59" s="11" t="s">
        <v>144</v>
      </c>
      <c r="D59" s="25" t="s">
        <v>75</v>
      </c>
    </row>
    <row r="60" spans="1:4" ht="12.75" customHeight="1" x14ac:dyDescent="0.2">
      <c r="A60" s="33" t="s">
        <v>145</v>
      </c>
      <c r="B60" s="28"/>
      <c r="C60" s="34" t="s">
        <v>146</v>
      </c>
      <c r="D60" s="17">
        <v>57600</v>
      </c>
    </row>
    <row r="61" spans="1:4" ht="12.75" customHeight="1" x14ac:dyDescent="0.2">
      <c r="A61" s="9" t="s">
        <v>147</v>
      </c>
      <c r="B61" s="28"/>
      <c r="C61" s="14" t="s">
        <v>148</v>
      </c>
      <c r="D61" s="17">
        <v>73600</v>
      </c>
    </row>
    <row r="62" spans="1:4" ht="12.75" customHeight="1" x14ac:dyDescent="0.2">
      <c r="A62" s="33" t="s">
        <v>149</v>
      </c>
      <c r="B62" s="28"/>
      <c r="C62" s="34" t="s">
        <v>150</v>
      </c>
      <c r="D62" s="17">
        <v>89600</v>
      </c>
    </row>
    <row r="63" spans="1:4" ht="12.75" customHeight="1" x14ac:dyDescent="0.2">
      <c r="A63" s="9" t="s">
        <v>151</v>
      </c>
      <c r="B63" s="28"/>
      <c r="C63" s="14" t="s">
        <v>152</v>
      </c>
      <c r="D63" s="17">
        <v>105600</v>
      </c>
    </row>
    <row r="64" spans="1:4" ht="12.75" customHeight="1" x14ac:dyDescent="0.2">
      <c r="A64" s="33" t="s">
        <v>153</v>
      </c>
      <c r="B64" s="28"/>
      <c r="C64" s="34" t="s">
        <v>154</v>
      </c>
      <c r="D64" s="17">
        <v>16000</v>
      </c>
    </row>
    <row r="65" spans="1:4" ht="25.5" customHeight="1" x14ac:dyDescent="0.2">
      <c r="A65" s="9" t="s">
        <v>155</v>
      </c>
      <c r="B65" s="28"/>
      <c r="C65" s="11" t="s">
        <v>156</v>
      </c>
      <c r="D65" s="17">
        <v>6400</v>
      </c>
    </row>
    <row r="66" spans="1:4" ht="51" customHeight="1" x14ac:dyDescent="0.2">
      <c r="A66" s="33" t="s">
        <v>157</v>
      </c>
      <c r="B66" s="28"/>
      <c r="C66" s="11" t="s">
        <v>158</v>
      </c>
      <c r="D66" s="17">
        <v>9600</v>
      </c>
    </row>
    <row r="67" spans="1:4" ht="36" customHeight="1" x14ac:dyDescent="0.2">
      <c r="A67" s="9" t="s">
        <v>159</v>
      </c>
      <c r="B67" s="28"/>
      <c r="C67" s="11" t="s">
        <v>160</v>
      </c>
      <c r="D67" s="25" t="s">
        <v>75</v>
      </c>
    </row>
    <row r="68" spans="1:4" ht="12.75" customHeight="1" x14ac:dyDescent="0.2">
      <c r="A68" s="33" t="s">
        <v>161</v>
      </c>
      <c r="B68" s="28"/>
      <c r="C68" s="34" t="s">
        <v>162</v>
      </c>
      <c r="D68" s="17">
        <v>41600</v>
      </c>
    </row>
    <row r="69" spans="1:4" ht="12.75" customHeight="1" x14ac:dyDescent="0.2">
      <c r="A69" s="9" t="s">
        <v>163</v>
      </c>
      <c r="B69" s="28"/>
      <c r="C69" s="14" t="s">
        <v>164</v>
      </c>
      <c r="D69" s="17">
        <v>57600</v>
      </c>
    </row>
    <row r="70" spans="1:4" ht="12.75" customHeight="1" x14ac:dyDescent="0.2">
      <c r="A70" s="33" t="s">
        <v>165</v>
      </c>
      <c r="B70" s="28"/>
      <c r="C70" s="34" t="s">
        <v>166</v>
      </c>
      <c r="D70" s="17">
        <v>73600</v>
      </c>
    </row>
    <row r="71" spans="1:4" ht="12.75" customHeight="1" x14ac:dyDescent="0.2">
      <c r="A71" s="9" t="s">
        <v>167</v>
      </c>
      <c r="B71" s="28"/>
      <c r="C71" s="14" t="s">
        <v>168</v>
      </c>
      <c r="D71" s="17">
        <v>89600</v>
      </c>
    </row>
    <row r="72" spans="1:4" ht="12.75" customHeight="1" x14ac:dyDescent="0.2">
      <c r="A72" s="33" t="s">
        <v>169</v>
      </c>
      <c r="B72" s="28"/>
      <c r="C72" s="34" t="s">
        <v>170</v>
      </c>
      <c r="D72" s="17">
        <v>9600</v>
      </c>
    </row>
    <row r="73" spans="1:4" ht="38.25" customHeight="1" x14ac:dyDescent="0.2">
      <c r="A73" s="9" t="s">
        <v>171</v>
      </c>
      <c r="B73" s="28"/>
      <c r="C73" s="11" t="s">
        <v>172</v>
      </c>
      <c r="D73" s="17">
        <v>9600</v>
      </c>
    </row>
    <row r="74" spans="1:4" ht="31.5" customHeight="1" x14ac:dyDescent="0.2">
      <c r="A74" s="268" t="s">
        <v>173</v>
      </c>
      <c r="B74" s="268"/>
      <c r="C74" s="268"/>
      <c r="D74" s="268"/>
    </row>
    <row r="75" spans="1:4" ht="85.5" customHeight="1" x14ac:dyDescent="0.2">
      <c r="A75" s="26" t="s">
        <v>174</v>
      </c>
      <c r="B75" s="13"/>
      <c r="C75" s="11" t="s">
        <v>175</v>
      </c>
      <c r="D75" s="29" t="s">
        <v>176</v>
      </c>
    </row>
    <row r="76" spans="1:4" ht="31.5" customHeight="1" x14ac:dyDescent="0.2">
      <c r="A76" s="33" t="s">
        <v>177</v>
      </c>
      <c r="B76" s="13"/>
      <c r="C76" s="11" t="s">
        <v>178</v>
      </c>
      <c r="D76" s="17">
        <v>16000</v>
      </c>
    </row>
    <row r="77" spans="1:4" ht="31.5" customHeight="1" x14ac:dyDescent="0.2">
      <c r="A77" s="9" t="s">
        <v>179</v>
      </c>
      <c r="B77" s="13"/>
      <c r="C77" s="14" t="s">
        <v>180</v>
      </c>
      <c r="D77" s="15" t="s">
        <v>52</v>
      </c>
    </row>
    <row r="78" spans="1:4" ht="42.75" customHeight="1" x14ac:dyDescent="0.2">
      <c r="A78" s="33" t="s">
        <v>181</v>
      </c>
      <c r="B78" s="13"/>
      <c r="C78" s="11" t="s">
        <v>182</v>
      </c>
      <c r="D78" s="17">
        <v>16000</v>
      </c>
    </row>
    <row r="79" spans="1:4" ht="31.5" customHeight="1" x14ac:dyDescent="0.2">
      <c r="A79" s="9" t="s">
        <v>183</v>
      </c>
      <c r="B79" s="13"/>
      <c r="C79" s="11" t="s">
        <v>184</v>
      </c>
      <c r="D79" s="15" t="s">
        <v>52</v>
      </c>
    </row>
    <row r="80" spans="1:4" ht="46.5" customHeight="1" x14ac:dyDescent="0.2">
      <c r="A80" s="33" t="s">
        <v>185</v>
      </c>
      <c r="B80" s="13"/>
      <c r="C80" s="11" t="s">
        <v>186</v>
      </c>
      <c r="D80" s="15" t="s">
        <v>52</v>
      </c>
    </row>
    <row r="81" spans="1:4" ht="42" customHeight="1" x14ac:dyDescent="0.2">
      <c r="A81" s="26" t="s">
        <v>187</v>
      </c>
      <c r="B81" s="13"/>
      <c r="C81" s="11" t="s">
        <v>188</v>
      </c>
      <c r="D81" s="17">
        <v>11990</v>
      </c>
    </row>
    <row r="82" spans="1:4" ht="47.25" customHeight="1" x14ac:dyDescent="0.2">
      <c r="A82" s="9" t="s">
        <v>189</v>
      </c>
      <c r="B82" s="13"/>
      <c r="C82" s="11" t="s">
        <v>190</v>
      </c>
      <c r="D82" s="15" t="s">
        <v>52</v>
      </c>
    </row>
    <row r="83" spans="1:4" ht="48" customHeight="1" x14ac:dyDescent="0.2">
      <c r="A83" s="33" t="s">
        <v>191</v>
      </c>
      <c r="B83" s="13"/>
      <c r="C83" s="34" t="s">
        <v>192</v>
      </c>
      <c r="D83" s="15" t="s">
        <v>52</v>
      </c>
    </row>
    <row r="84" spans="1:4" ht="51" customHeight="1" x14ac:dyDescent="0.2">
      <c r="A84" s="33" t="s">
        <v>193</v>
      </c>
      <c r="B84" s="13"/>
      <c r="C84" s="34" t="s">
        <v>194</v>
      </c>
      <c r="D84" s="15" t="s">
        <v>52</v>
      </c>
    </row>
    <row r="85" spans="1:4" ht="31.5" customHeight="1" x14ac:dyDescent="0.2">
      <c r="A85" s="269" t="s">
        <v>195</v>
      </c>
      <c r="B85" s="269"/>
      <c r="C85" s="269"/>
      <c r="D85" s="269"/>
    </row>
    <row r="86" spans="1:4" ht="31.5" customHeight="1" x14ac:dyDescent="0.2">
      <c r="A86" s="268" t="s">
        <v>196</v>
      </c>
      <c r="B86" s="268"/>
      <c r="C86" s="268"/>
      <c r="D86" s="268"/>
    </row>
    <row r="87" spans="1:4" ht="17.25" customHeight="1" x14ac:dyDescent="0.2">
      <c r="A87" s="8" t="s">
        <v>44</v>
      </c>
      <c r="B87" s="8" t="s">
        <v>45</v>
      </c>
      <c r="C87" s="8" t="s">
        <v>46</v>
      </c>
      <c r="D87" s="8" t="s">
        <v>47</v>
      </c>
    </row>
    <row r="88" spans="1:4" ht="95.25" customHeight="1" x14ac:dyDescent="0.2">
      <c r="A88" s="18" t="s">
        <v>197</v>
      </c>
      <c r="B88" s="13"/>
      <c r="C88" s="11" t="s">
        <v>198</v>
      </c>
      <c r="D88" s="15">
        <v>99990</v>
      </c>
    </row>
    <row r="89" spans="1:4" ht="95.25" customHeight="1" x14ac:dyDescent="0.2">
      <c r="A89" s="9" t="s">
        <v>199</v>
      </c>
      <c r="B89" s="13"/>
      <c r="C89" s="11" t="s">
        <v>200</v>
      </c>
      <c r="D89" s="15">
        <v>4990</v>
      </c>
    </row>
    <row r="90" spans="1:4" ht="46.5" customHeight="1" x14ac:dyDescent="0.2">
      <c r="A90" s="33" t="s">
        <v>201</v>
      </c>
      <c r="B90" s="28"/>
      <c r="C90" s="11" t="s">
        <v>202</v>
      </c>
      <c r="D90" s="17">
        <v>9990</v>
      </c>
    </row>
    <row r="91" spans="1:4" ht="31.5" customHeight="1" x14ac:dyDescent="0.2">
      <c r="A91" s="268" t="s">
        <v>203</v>
      </c>
      <c r="B91" s="268"/>
      <c r="C91" s="268"/>
      <c r="D91" s="268"/>
    </row>
    <row r="92" spans="1:4" ht="47.25" customHeight="1" x14ac:dyDescent="0.2">
      <c r="A92" s="9" t="s">
        <v>204</v>
      </c>
      <c r="B92" s="13"/>
      <c r="C92" s="14" t="s">
        <v>205</v>
      </c>
      <c r="D92" s="15" t="s">
        <v>52</v>
      </c>
    </row>
    <row r="93" spans="1:4" ht="39.75" customHeight="1" x14ac:dyDescent="0.2">
      <c r="A93" s="33" t="s">
        <v>206</v>
      </c>
      <c r="B93" s="28"/>
      <c r="C93" s="11" t="s">
        <v>207</v>
      </c>
      <c r="D93" s="25" t="s">
        <v>75</v>
      </c>
    </row>
    <row r="94" spans="1:4" ht="37.5" customHeight="1" x14ac:dyDescent="0.2">
      <c r="A94" s="33" t="s">
        <v>208</v>
      </c>
      <c r="B94" s="28"/>
      <c r="C94" s="11" t="s">
        <v>209</v>
      </c>
      <c r="D94" s="17">
        <v>9600</v>
      </c>
    </row>
    <row r="95" spans="1:4" ht="51" customHeight="1" x14ac:dyDescent="0.2">
      <c r="A95" s="9" t="s">
        <v>210</v>
      </c>
      <c r="B95" s="28"/>
      <c r="C95" s="11" t="s">
        <v>211</v>
      </c>
      <c r="D95" s="17">
        <v>25600</v>
      </c>
    </row>
    <row r="96" spans="1:4" ht="38.25" customHeight="1" x14ac:dyDescent="0.2">
      <c r="A96" s="9" t="s">
        <v>212</v>
      </c>
      <c r="B96" s="28"/>
      <c r="C96" s="11" t="s">
        <v>213</v>
      </c>
      <c r="D96" s="17">
        <v>3200</v>
      </c>
    </row>
    <row r="97" spans="1:4" ht="31.5" customHeight="1" x14ac:dyDescent="0.2">
      <c r="A97" s="268" t="s">
        <v>214</v>
      </c>
      <c r="B97" s="268"/>
      <c r="C97" s="268"/>
      <c r="D97" s="268"/>
    </row>
    <row r="98" spans="1:4" ht="31.5" customHeight="1" x14ac:dyDescent="0.2">
      <c r="A98" s="26" t="s">
        <v>215</v>
      </c>
      <c r="B98" s="13"/>
      <c r="C98" s="11" t="s">
        <v>216</v>
      </c>
      <c r="D98" s="15" t="s">
        <v>217</v>
      </c>
    </row>
    <row r="99" spans="1:4" ht="129" customHeight="1" x14ac:dyDescent="0.2">
      <c r="A99" s="9" t="s">
        <v>218</v>
      </c>
      <c r="B99" s="13"/>
      <c r="C99" s="11" t="s">
        <v>219</v>
      </c>
      <c r="D99" s="17">
        <v>9990</v>
      </c>
    </row>
    <row r="100" spans="1:4" ht="57.75" customHeight="1" x14ac:dyDescent="0.2">
      <c r="A100" s="9" t="s">
        <v>220</v>
      </c>
      <c r="B100" s="21"/>
      <c r="C100" s="11" t="s">
        <v>221</v>
      </c>
      <c r="D100" s="15" t="s">
        <v>52</v>
      </c>
    </row>
    <row r="101" spans="1:4" ht="44.25" customHeight="1" x14ac:dyDescent="0.2">
      <c r="A101" s="9" t="s">
        <v>222</v>
      </c>
      <c r="B101" s="28"/>
      <c r="C101" s="14" t="s">
        <v>223</v>
      </c>
      <c r="D101" s="15" t="s">
        <v>52</v>
      </c>
    </row>
    <row r="102" spans="1:4" ht="45" customHeight="1" x14ac:dyDescent="0.2">
      <c r="A102" s="33" t="s">
        <v>224</v>
      </c>
      <c r="B102" s="28"/>
      <c r="C102" s="34" t="s">
        <v>225</v>
      </c>
      <c r="D102" s="15" t="s">
        <v>52</v>
      </c>
    </row>
    <row r="103" spans="1:4" ht="47.25" customHeight="1" x14ac:dyDescent="0.2">
      <c r="A103" s="9" t="s">
        <v>226</v>
      </c>
      <c r="B103" s="13"/>
      <c r="C103" s="11" t="s">
        <v>227</v>
      </c>
      <c r="D103" s="15" t="s">
        <v>52</v>
      </c>
    </row>
    <row r="104" spans="1:4" ht="31.5" customHeight="1" x14ac:dyDescent="0.2">
      <c r="A104" s="269" t="s">
        <v>228</v>
      </c>
      <c r="B104" s="269"/>
      <c r="C104" s="269"/>
      <c r="D104" s="269"/>
    </row>
    <row r="105" spans="1:4" ht="47.25" customHeight="1" x14ac:dyDescent="0.2">
      <c r="A105" s="9" t="s">
        <v>229</v>
      </c>
      <c r="B105" s="28"/>
      <c r="C105" s="14" t="s">
        <v>230</v>
      </c>
      <c r="D105" s="15" t="s">
        <v>52</v>
      </c>
    </row>
    <row r="106" spans="1:4" ht="47.25" customHeight="1" x14ac:dyDescent="0.2">
      <c r="A106" s="9" t="s">
        <v>231</v>
      </c>
      <c r="B106" s="28"/>
      <c r="C106" s="14" t="s">
        <v>232</v>
      </c>
      <c r="D106" s="35">
        <f>HYPERLINK("https://itunes.apple.com/ru/app/trassir-client/id1277151643",9990)</f>
        <v>9990</v>
      </c>
    </row>
    <row r="107" spans="1:4" ht="59.25" customHeight="1" x14ac:dyDescent="0.2">
      <c r="A107" s="33" t="s">
        <v>233</v>
      </c>
      <c r="B107" s="28"/>
      <c r="C107" s="34" t="s">
        <v>234</v>
      </c>
      <c r="D107" s="15" t="s">
        <v>52</v>
      </c>
    </row>
    <row r="108" spans="1:4" ht="47.25" customHeight="1" x14ac:dyDescent="0.2">
      <c r="A108" s="18" t="s">
        <v>235</v>
      </c>
      <c r="B108" s="28"/>
      <c r="C108" s="14" t="s">
        <v>236</v>
      </c>
      <c r="D108" s="15" t="s">
        <v>52</v>
      </c>
    </row>
    <row r="109" spans="1:4" ht="31.5" customHeight="1" x14ac:dyDescent="0.2">
      <c r="A109" s="269" t="s">
        <v>237</v>
      </c>
      <c r="B109" s="269"/>
      <c r="C109" s="269"/>
      <c r="D109" s="269"/>
    </row>
    <row r="110" spans="1:4" ht="30.75" customHeight="1" x14ac:dyDescent="0.2">
      <c r="A110" s="33" t="s">
        <v>238</v>
      </c>
      <c r="B110" s="28"/>
      <c r="C110" s="11" t="s">
        <v>239</v>
      </c>
      <c r="D110" s="17">
        <v>9990</v>
      </c>
    </row>
    <row r="111" spans="1:4" ht="33" customHeight="1" x14ac:dyDescent="0.2">
      <c r="A111" s="9" t="s">
        <v>240</v>
      </c>
      <c r="B111" s="28"/>
      <c r="C111" s="11" t="s">
        <v>241</v>
      </c>
      <c r="D111" s="17">
        <v>1600</v>
      </c>
    </row>
    <row r="112" spans="1:4" ht="33" customHeight="1" x14ac:dyDescent="0.2">
      <c r="A112" s="33" t="s">
        <v>242</v>
      </c>
      <c r="B112" s="28"/>
      <c r="C112" s="11" t="s">
        <v>243</v>
      </c>
      <c r="D112" s="17">
        <v>9990</v>
      </c>
    </row>
    <row r="113" spans="1:4" ht="31.5" customHeight="1" x14ac:dyDescent="0.2">
      <c r="A113" s="9" t="s">
        <v>244</v>
      </c>
      <c r="B113" s="28"/>
      <c r="C113" s="11" t="s">
        <v>245</v>
      </c>
      <c r="D113" s="17">
        <v>9990</v>
      </c>
    </row>
    <row r="114" spans="1:4" ht="34.5" customHeight="1" x14ac:dyDescent="0.2">
      <c r="A114" s="9" t="s">
        <v>246</v>
      </c>
      <c r="B114" s="28"/>
      <c r="C114" s="11" t="s">
        <v>247</v>
      </c>
      <c r="D114" s="17">
        <v>9990</v>
      </c>
    </row>
    <row r="115" spans="1:4" ht="41.25" customHeight="1" x14ac:dyDescent="0.2">
      <c r="A115" s="9" t="s">
        <v>248</v>
      </c>
      <c r="B115" s="28"/>
      <c r="C115" s="11" t="s">
        <v>249</v>
      </c>
      <c r="D115" s="17">
        <v>9990</v>
      </c>
    </row>
    <row r="116" spans="1:4" ht="48.75" customHeight="1" x14ac:dyDescent="0.2">
      <c r="A116" s="18" t="s">
        <v>250</v>
      </c>
      <c r="B116" s="28"/>
      <c r="C116" s="11" t="s">
        <v>251</v>
      </c>
      <c r="D116" s="15">
        <v>9990</v>
      </c>
    </row>
    <row r="117" spans="1:4" ht="48.75" customHeight="1" x14ac:dyDescent="0.2">
      <c r="A117" s="9" t="s">
        <v>252</v>
      </c>
      <c r="B117" s="28"/>
      <c r="C117" s="11" t="s">
        <v>253</v>
      </c>
      <c r="D117" s="17">
        <v>9990</v>
      </c>
    </row>
    <row r="118" spans="1:4" ht="32.25" customHeight="1" x14ac:dyDescent="0.2">
      <c r="A118" s="9" t="s">
        <v>254</v>
      </c>
      <c r="B118" s="13"/>
      <c r="C118" s="11" t="s">
        <v>255</v>
      </c>
      <c r="D118" s="17">
        <v>9990</v>
      </c>
    </row>
    <row r="119" spans="1:4" ht="40.5" customHeight="1" x14ac:dyDescent="0.2">
      <c r="A119" s="9" t="s">
        <v>256</v>
      </c>
      <c r="B119" s="28"/>
      <c r="C119" s="11" t="s">
        <v>257</v>
      </c>
      <c r="D119" s="17">
        <v>9990</v>
      </c>
    </row>
    <row r="120" spans="1:4" ht="42.75" customHeight="1" x14ac:dyDescent="0.2">
      <c r="A120" s="9" t="s">
        <v>258</v>
      </c>
      <c r="B120" s="28"/>
      <c r="C120" s="11" t="s">
        <v>259</v>
      </c>
      <c r="D120" s="17">
        <v>9990</v>
      </c>
    </row>
  </sheetData>
  <mergeCells count="25">
    <mergeCell ref="A1:D1"/>
    <mergeCell ref="B2:C2"/>
    <mergeCell ref="A3:D3"/>
    <mergeCell ref="A4:D4"/>
    <mergeCell ref="A5:D5"/>
    <mergeCell ref="A9:D9"/>
    <mergeCell ref="A19:D19"/>
    <mergeCell ref="A27:D27"/>
    <mergeCell ref="A28:D28"/>
    <mergeCell ref="A29:D29"/>
    <mergeCell ref="A31:A32"/>
    <mergeCell ref="B31:B32"/>
    <mergeCell ref="D31:D32"/>
    <mergeCell ref="A38:D38"/>
    <mergeCell ref="A46:D46"/>
    <mergeCell ref="A50:D50"/>
    <mergeCell ref="A51:D51"/>
    <mergeCell ref="A57:D57"/>
    <mergeCell ref="A74:D74"/>
    <mergeCell ref="A85:D85"/>
    <mergeCell ref="A86:D86"/>
    <mergeCell ref="A91:D91"/>
    <mergeCell ref="A97:D97"/>
    <mergeCell ref="A104:D104"/>
    <mergeCell ref="A109:D109"/>
  </mergeCells>
  <pageMargins left="0.74791666666666701" right="0.74791666666666701" top="0.98402777777777795" bottom="0.9840277777777779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pageSetUpPr fitToPage="1"/>
  </sheetPr>
  <dimension ref="A1:D28"/>
  <sheetViews>
    <sheetView zoomScaleNormal="100" workbookViewId="0">
      <pane ySplit="5" topLeftCell="A6" activePane="bottomLeft" state="frozen"/>
      <selection pane="bottomLeft" activeCell="E6" sqref="E6"/>
    </sheetView>
  </sheetViews>
  <sheetFormatPr defaultRowHeight="12.75" x14ac:dyDescent="0.2"/>
  <cols>
    <col min="1" max="1" width="31.42578125" customWidth="1"/>
    <col min="2" max="2" width="24.7109375" customWidth="1"/>
    <col min="3" max="3" width="111.85546875" customWidth="1"/>
    <col min="4" max="4" width="22.140625" customWidth="1"/>
    <col min="5" max="1023" width="14.42578125" customWidth="1"/>
    <col min="1024" max="1025" width="12.7109375" customWidth="1"/>
  </cols>
  <sheetData>
    <row r="1" spans="1:4" ht="12.75" customHeight="1" x14ac:dyDescent="0.2">
      <c r="A1" s="275" t="str">
        <f>HYPERLINK("http://dssl.ru/zakaz-demo/","Бесплатная демонстрация технических решений ДССЛ - http://dssl.ru/zakaz-demo/")</f>
        <v>Бесплатная демонстрация технических решений ДССЛ - http://dssl.ru/zakaz-demo/</v>
      </c>
      <c r="B1" s="275"/>
      <c r="C1" s="275"/>
      <c r="D1" s="275"/>
    </row>
    <row r="2" spans="1:4" ht="52.5" customHeight="1" x14ac:dyDescent="0.2">
      <c r="A2" s="6"/>
      <c r="B2" s="276" t="s">
        <v>260</v>
      </c>
      <c r="C2" s="276"/>
      <c r="D2" s="36"/>
    </row>
    <row r="3" spans="1:4" ht="18.75" customHeight="1" x14ac:dyDescent="0.2">
      <c r="A3" s="277" t="str">
        <f>HYPERLINK("https://goo.gl/forms/6ksAGDD8UB3Yi9Uj1","Запрос помощи инженера")</f>
        <v>Запрос помощи инженера</v>
      </c>
      <c r="B3" s="277"/>
      <c r="C3" s="277"/>
      <c r="D3" s="277"/>
    </row>
    <row r="4" spans="1:4" x14ac:dyDescent="0.2">
      <c r="A4" s="278" t="s">
        <v>261</v>
      </c>
      <c r="B4" s="278"/>
      <c r="C4" s="278"/>
      <c r="D4" s="278"/>
    </row>
    <row r="5" spans="1:4" ht="17.25" customHeight="1" x14ac:dyDescent="0.2">
      <c r="A5" s="8" t="s">
        <v>44</v>
      </c>
      <c r="B5" s="8" t="s">
        <v>45</v>
      </c>
      <c r="C5" s="8" t="s">
        <v>46</v>
      </c>
      <c r="D5" s="37" t="s">
        <v>262</v>
      </c>
    </row>
    <row r="6" spans="1:4" ht="31.5" customHeight="1" x14ac:dyDescent="0.2">
      <c r="A6" s="269" t="s">
        <v>263</v>
      </c>
      <c r="B6" s="269"/>
      <c r="C6" s="269"/>
      <c r="D6" s="269"/>
    </row>
    <row r="7" spans="1:4" ht="57" customHeight="1" x14ac:dyDescent="0.2">
      <c r="A7" s="9" t="s">
        <v>9</v>
      </c>
      <c r="B7" s="19"/>
      <c r="C7" s="11" t="s">
        <v>264</v>
      </c>
      <c r="D7" s="38" t="s">
        <v>265</v>
      </c>
    </row>
    <row r="8" spans="1:4" ht="16.5" customHeight="1" x14ac:dyDescent="0.2">
      <c r="A8" s="39" t="s">
        <v>266</v>
      </c>
      <c r="B8" s="40" t="str">
        <f>HYPERLINK("https://goo.gl/forms/6ksAGDD8UB3Yi9Uj1","Запрос помощи инженера")</f>
        <v>Запрос помощи инженера</v>
      </c>
      <c r="C8" s="14" t="s">
        <v>267</v>
      </c>
      <c r="D8" s="41">
        <v>6990</v>
      </c>
    </row>
    <row r="9" spans="1:4" ht="16.5" customHeight="1" x14ac:dyDescent="0.2">
      <c r="A9" s="39" t="s">
        <v>268</v>
      </c>
      <c r="B9" s="40" t="str">
        <f>HYPERLINK("https://goo.gl/forms/6ksAGDD8UB3Yi9Uj1","Запрос помощи инженера")</f>
        <v>Запрос помощи инженера</v>
      </c>
      <c r="C9" s="14" t="s">
        <v>269</v>
      </c>
      <c r="D9" s="41" t="s">
        <v>270</v>
      </c>
    </row>
    <row r="10" spans="1:4" ht="16.5" customHeight="1" x14ac:dyDescent="0.2">
      <c r="A10" s="280" t="s">
        <v>271</v>
      </c>
      <c r="B10" s="280"/>
      <c r="C10" s="280"/>
      <c r="D10" s="42"/>
    </row>
    <row r="11" spans="1:4" ht="27.75" customHeight="1" x14ac:dyDescent="0.2">
      <c r="A11" s="39" t="s">
        <v>272</v>
      </c>
      <c r="B11" s="10"/>
      <c r="C11" s="14" t="s">
        <v>273</v>
      </c>
      <c r="D11" s="41" t="s">
        <v>270</v>
      </c>
    </row>
    <row r="12" spans="1:4" ht="27.75" customHeight="1" x14ac:dyDescent="0.2">
      <c r="A12" s="39" t="s">
        <v>274</v>
      </c>
      <c r="B12" s="10"/>
      <c r="C12" s="14" t="s">
        <v>275</v>
      </c>
      <c r="D12" s="41" t="s">
        <v>270</v>
      </c>
    </row>
    <row r="13" spans="1:4" ht="27.75" customHeight="1" x14ac:dyDescent="0.2">
      <c r="A13" s="39" t="s">
        <v>276</v>
      </c>
      <c r="B13" s="10"/>
      <c r="C13" s="14" t="s">
        <v>277</v>
      </c>
      <c r="D13" s="41" t="s">
        <v>270</v>
      </c>
    </row>
    <row r="14" spans="1:4" ht="27.75" customHeight="1" x14ac:dyDescent="0.2">
      <c r="A14" s="39" t="s">
        <v>278</v>
      </c>
      <c r="B14" s="10"/>
      <c r="C14" s="14" t="s">
        <v>279</v>
      </c>
      <c r="D14" s="41" t="s">
        <v>270</v>
      </c>
    </row>
    <row r="15" spans="1:4" ht="27.75" customHeight="1" x14ac:dyDescent="0.2">
      <c r="A15" s="39" t="s">
        <v>280</v>
      </c>
      <c r="B15" s="10"/>
      <c r="C15" s="14" t="s">
        <v>281</v>
      </c>
      <c r="D15" s="41" t="s">
        <v>270</v>
      </c>
    </row>
    <row r="16" spans="1:4" ht="16.5" customHeight="1" x14ac:dyDescent="0.2">
      <c r="A16" s="280" t="s">
        <v>282</v>
      </c>
      <c r="B16" s="280"/>
      <c r="C16" s="280"/>
      <c r="D16" s="42"/>
    </row>
    <row r="17" spans="1:4" ht="58.5" customHeight="1" x14ac:dyDescent="0.2">
      <c r="A17" s="9" t="s">
        <v>283</v>
      </c>
      <c r="B17" s="10"/>
      <c r="C17" s="11" t="s">
        <v>284</v>
      </c>
      <c r="D17" s="43" t="s">
        <v>285</v>
      </c>
    </row>
    <row r="18" spans="1:4" ht="110.25" customHeight="1" x14ac:dyDescent="0.2">
      <c r="A18" s="9" t="s">
        <v>286</v>
      </c>
      <c r="B18" s="32"/>
      <c r="C18" s="11" t="s">
        <v>287</v>
      </c>
      <c r="D18" s="44" t="s">
        <v>288</v>
      </c>
    </row>
    <row r="19" spans="1:4" ht="57" customHeight="1" x14ac:dyDescent="0.2">
      <c r="A19" s="9" t="s">
        <v>289</v>
      </c>
      <c r="B19" s="45"/>
      <c r="C19" s="14" t="s">
        <v>290</v>
      </c>
      <c r="D19" s="44" t="s">
        <v>288</v>
      </c>
    </row>
    <row r="20" spans="1:4" ht="57" customHeight="1" x14ac:dyDescent="0.2">
      <c r="A20" s="9" t="s">
        <v>291</v>
      </c>
      <c r="B20" s="45" t="s">
        <v>292</v>
      </c>
      <c r="C20" s="11" t="s">
        <v>293</v>
      </c>
      <c r="D20" s="44" t="s">
        <v>288</v>
      </c>
    </row>
    <row r="21" spans="1:4" ht="171" customHeight="1" x14ac:dyDescent="0.2">
      <c r="A21" s="39" t="s">
        <v>294</v>
      </c>
      <c r="B21" s="19"/>
      <c r="C21" s="11" t="s">
        <v>295</v>
      </c>
      <c r="D21" s="43" t="s">
        <v>285</v>
      </c>
    </row>
    <row r="22" spans="1:4" ht="31.5" customHeight="1" x14ac:dyDescent="0.2">
      <c r="A22" s="269" t="s">
        <v>296</v>
      </c>
      <c r="B22" s="269"/>
      <c r="C22" s="269"/>
      <c r="D22" s="269"/>
    </row>
    <row r="23" spans="1:4" ht="78.75" customHeight="1" x14ac:dyDescent="0.2">
      <c r="A23" s="18" t="s">
        <v>297</v>
      </c>
      <c r="B23" s="10"/>
      <c r="C23" s="11" t="s">
        <v>298</v>
      </c>
      <c r="D23" s="46" t="s">
        <v>299</v>
      </c>
    </row>
    <row r="24" spans="1:4" ht="31.5" customHeight="1" x14ac:dyDescent="0.2">
      <c r="A24" s="269" t="s">
        <v>300</v>
      </c>
      <c r="B24" s="269"/>
      <c r="C24" s="269"/>
      <c r="D24" s="269"/>
    </row>
    <row r="25" spans="1:4" ht="47.25" customHeight="1" x14ac:dyDescent="0.2">
      <c r="A25" s="9" t="s">
        <v>54</v>
      </c>
      <c r="B25" s="10"/>
      <c r="C25" s="16" t="s">
        <v>301</v>
      </c>
      <c r="D25" s="47">
        <v>3990</v>
      </c>
    </row>
    <row r="26" spans="1:4" ht="69" customHeight="1" x14ac:dyDescent="0.2">
      <c r="A26" s="9" t="s">
        <v>302</v>
      </c>
      <c r="B26" s="10"/>
      <c r="C26" s="11" t="s">
        <v>303</v>
      </c>
      <c r="D26" s="41" t="s">
        <v>270</v>
      </c>
    </row>
    <row r="27" spans="1:4" ht="63.75" customHeight="1" x14ac:dyDescent="0.2">
      <c r="A27" s="9" t="s">
        <v>304</v>
      </c>
      <c r="B27" s="10"/>
      <c r="C27" s="48" t="s">
        <v>305</v>
      </c>
      <c r="D27" s="41" t="s">
        <v>270</v>
      </c>
    </row>
    <row r="28" spans="1:4" ht="102.75" customHeight="1" x14ac:dyDescent="0.2">
      <c r="A28" s="9" t="s">
        <v>306</v>
      </c>
      <c r="B28" s="10"/>
      <c r="C28" s="48" t="s">
        <v>307</v>
      </c>
      <c r="D28" s="41" t="s">
        <v>270</v>
      </c>
    </row>
  </sheetData>
  <mergeCells count="9">
    <mergeCell ref="A10:C10"/>
    <mergeCell ref="A16:C16"/>
    <mergeCell ref="A22:D22"/>
    <mergeCell ref="A24:D24"/>
    <mergeCell ref="A1:D1"/>
    <mergeCell ref="B2:C2"/>
    <mergeCell ref="A3:D3"/>
    <mergeCell ref="A4:D4"/>
    <mergeCell ref="A6:D6"/>
  </mergeCells>
  <printOptions horizontalCentered="1" gridLines="1"/>
  <pageMargins left="0.7" right="0.7" top="0.75" bottom="0.75" header="0.51180555555555496" footer="0.51180555555555496"/>
  <pageSetup paperSize="9" firstPageNumber="0" fitToHeight="0" pageOrder="overThenDown"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pageSetUpPr fitToPage="1"/>
  </sheetPr>
  <dimension ref="A1:D24"/>
  <sheetViews>
    <sheetView zoomScaleNormal="100" workbookViewId="0">
      <pane ySplit="5" topLeftCell="A6" activePane="bottomLeft" state="frozen"/>
      <selection pane="bottomLeft" activeCell="B7" sqref="B7"/>
    </sheetView>
  </sheetViews>
  <sheetFormatPr defaultRowHeight="12.75" x14ac:dyDescent="0.2"/>
  <cols>
    <col min="1" max="1" width="30.28515625" customWidth="1"/>
    <col min="2" max="2" width="24.7109375" customWidth="1"/>
    <col min="3" max="3" width="111.85546875" customWidth="1"/>
    <col min="4" max="4" width="20.5703125" customWidth="1"/>
    <col min="5" max="1025" width="14.42578125" customWidth="1"/>
  </cols>
  <sheetData>
    <row r="1" spans="1:4" ht="12.75" customHeight="1" x14ac:dyDescent="0.2">
      <c r="A1" s="275" t="str">
        <f>HYPERLINK("http://dssl.ru/zakaz-demo/","Бесплатная демонстрация технических решений ДССЛ - http://dssl.ru/zakaz-demo/")</f>
        <v>Бесплатная демонстрация технических решений ДССЛ - http://dssl.ru/zakaz-demo/</v>
      </c>
      <c r="B1" s="275"/>
      <c r="C1" s="275"/>
      <c r="D1" s="275"/>
    </row>
    <row r="2" spans="1:4" ht="52.5" customHeight="1" x14ac:dyDescent="0.2">
      <c r="A2" s="6"/>
      <c r="B2" s="276" t="s">
        <v>5</v>
      </c>
      <c r="C2" s="276"/>
      <c r="D2" s="36"/>
    </row>
    <row r="3" spans="1:4" ht="18.75" customHeight="1" x14ac:dyDescent="0.2">
      <c r="A3" s="281" t="str">
        <f>HYPERLINK("https://goo.gl/forms/kuCHOVsx765qc90Q2","Форма обратной связи о приложениях для TRASSIR: https://goo.gl/forms/kuCHOVsx765qc90Q2")</f>
        <v>Форма обратной связи о приложениях для TRASSIR: https://goo.gl/forms/kuCHOVsx765qc90Q2</v>
      </c>
      <c r="B3" s="281"/>
      <c r="C3" s="281"/>
      <c r="D3" s="281"/>
    </row>
    <row r="4" spans="1:4" x14ac:dyDescent="0.2">
      <c r="A4" s="278" t="s">
        <v>43</v>
      </c>
      <c r="B4" s="278"/>
      <c r="C4" s="278"/>
      <c r="D4" s="278"/>
    </row>
    <row r="5" spans="1:4" ht="17.25" customHeight="1" x14ac:dyDescent="0.2">
      <c r="A5" s="8" t="s">
        <v>44</v>
      </c>
      <c r="B5" s="8" t="s">
        <v>45</v>
      </c>
      <c r="C5" s="8" t="s">
        <v>46</v>
      </c>
      <c r="D5" s="37" t="s">
        <v>262</v>
      </c>
    </row>
    <row r="6" spans="1:4" ht="31.5" customHeight="1" x14ac:dyDescent="0.2">
      <c r="A6" s="269" t="s">
        <v>308</v>
      </c>
      <c r="B6" s="269"/>
      <c r="C6" s="269"/>
      <c r="D6" s="269"/>
    </row>
    <row r="7" spans="1:4" ht="48.75" customHeight="1" x14ac:dyDescent="0.2">
      <c r="A7" s="9" t="s">
        <v>157</v>
      </c>
      <c r="B7" s="13"/>
      <c r="C7" s="11" t="s">
        <v>309</v>
      </c>
      <c r="D7" s="49">
        <v>9600</v>
      </c>
    </row>
    <row r="8" spans="1:4" ht="48" customHeight="1" x14ac:dyDescent="0.2">
      <c r="A8" s="9" t="s">
        <v>310</v>
      </c>
      <c r="B8" s="13"/>
      <c r="C8" s="11" t="s">
        <v>311</v>
      </c>
      <c r="D8" s="49">
        <v>9600</v>
      </c>
    </row>
    <row r="9" spans="1:4" ht="129" customHeight="1" x14ac:dyDescent="0.2">
      <c r="A9" s="9" t="s">
        <v>218</v>
      </c>
      <c r="B9" s="13"/>
      <c r="C9" s="11" t="s">
        <v>312</v>
      </c>
      <c r="D9" s="49">
        <v>9990</v>
      </c>
    </row>
    <row r="10" spans="1:4" ht="57.75" customHeight="1" x14ac:dyDescent="0.2">
      <c r="A10" s="9" t="s">
        <v>220</v>
      </c>
      <c r="B10" s="21"/>
      <c r="C10" s="11" t="s">
        <v>313</v>
      </c>
      <c r="D10" s="46" t="s">
        <v>314</v>
      </c>
    </row>
    <row r="11" spans="1:4" ht="96" customHeight="1" x14ac:dyDescent="0.2">
      <c r="A11" s="9" t="s">
        <v>315</v>
      </c>
      <c r="B11" s="21"/>
      <c r="C11" s="11" t="s">
        <v>316</v>
      </c>
      <c r="D11" s="44">
        <v>19990</v>
      </c>
    </row>
    <row r="12" spans="1:4" ht="78" customHeight="1" x14ac:dyDescent="0.2">
      <c r="A12" s="9" t="s">
        <v>94</v>
      </c>
      <c r="B12" s="21"/>
      <c r="C12" s="11" t="s">
        <v>317</v>
      </c>
      <c r="D12" s="44">
        <v>8990</v>
      </c>
    </row>
    <row r="13" spans="1:4" ht="78" customHeight="1" x14ac:dyDescent="0.2">
      <c r="A13" s="9" t="s">
        <v>318</v>
      </c>
      <c r="B13" s="21"/>
      <c r="C13" s="11" t="s">
        <v>319</v>
      </c>
      <c r="D13" s="44" t="s">
        <v>320</v>
      </c>
    </row>
    <row r="14" spans="1:4" ht="61.5" customHeight="1" x14ac:dyDescent="0.2">
      <c r="A14" s="9" t="s">
        <v>321</v>
      </c>
      <c r="B14" s="21"/>
      <c r="C14" s="11" t="s">
        <v>322</v>
      </c>
      <c r="D14" s="50" t="s">
        <v>75</v>
      </c>
    </row>
    <row r="15" spans="1:4" ht="52.5" customHeight="1" x14ac:dyDescent="0.2">
      <c r="A15" s="24" t="s">
        <v>323</v>
      </c>
      <c r="B15" s="21"/>
      <c r="C15" s="51" t="s">
        <v>324</v>
      </c>
      <c r="D15" s="44">
        <v>990</v>
      </c>
    </row>
    <row r="16" spans="1:4" ht="18" customHeight="1" x14ac:dyDescent="0.2">
      <c r="A16" s="9" t="s">
        <v>321</v>
      </c>
      <c r="B16" s="21"/>
      <c r="C16" s="11" t="s">
        <v>325</v>
      </c>
      <c r="D16" s="44">
        <v>9990</v>
      </c>
    </row>
    <row r="17" spans="1:4" ht="18" customHeight="1" x14ac:dyDescent="0.2">
      <c r="A17" s="9" t="s">
        <v>326</v>
      </c>
      <c r="B17" s="21"/>
      <c r="C17" s="11" t="s">
        <v>327</v>
      </c>
      <c r="D17" s="44">
        <v>29990</v>
      </c>
    </row>
    <row r="18" spans="1:4" ht="84.75" customHeight="1" x14ac:dyDescent="0.2">
      <c r="A18" s="9" t="s">
        <v>328</v>
      </c>
      <c r="B18" s="21"/>
      <c r="C18" s="11" t="s">
        <v>329</v>
      </c>
      <c r="D18" s="50" t="s">
        <v>75</v>
      </c>
    </row>
    <row r="19" spans="1:4" ht="18" customHeight="1" x14ac:dyDescent="0.2">
      <c r="A19" s="9" t="s">
        <v>328</v>
      </c>
      <c r="B19" s="21"/>
      <c r="C19" s="11" t="s">
        <v>330</v>
      </c>
      <c r="D19" s="44">
        <v>9990</v>
      </c>
    </row>
    <row r="20" spans="1:4" ht="18" customHeight="1" x14ac:dyDescent="0.2">
      <c r="A20" s="9" t="s">
        <v>331</v>
      </c>
      <c r="B20" s="21"/>
      <c r="C20" s="11" t="s">
        <v>332</v>
      </c>
      <c r="D20" s="44">
        <v>29990</v>
      </c>
    </row>
    <row r="21" spans="1:4" ht="31.5" customHeight="1" x14ac:dyDescent="0.2">
      <c r="A21" s="269" t="s">
        <v>333</v>
      </c>
      <c r="B21" s="269"/>
      <c r="C21" s="269"/>
      <c r="D21" s="269"/>
    </row>
    <row r="22" spans="1:4" ht="122.25" customHeight="1" x14ac:dyDescent="0.2">
      <c r="A22" s="9" t="s">
        <v>334</v>
      </c>
      <c r="B22" s="21"/>
      <c r="C22" s="11" t="s">
        <v>335</v>
      </c>
      <c r="D22" s="44">
        <v>47000</v>
      </c>
    </row>
    <row r="23" spans="1:4" ht="122.25" customHeight="1" x14ac:dyDescent="0.2">
      <c r="A23" s="9" t="s">
        <v>336</v>
      </c>
      <c r="B23" s="21"/>
      <c r="C23" s="11" t="s">
        <v>337</v>
      </c>
      <c r="D23" s="44">
        <v>7200</v>
      </c>
    </row>
    <row r="24" spans="1:4" ht="57.75" customHeight="1" x14ac:dyDescent="0.2">
      <c r="A24" s="9" t="s">
        <v>338</v>
      </c>
      <c r="B24" s="21"/>
      <c r="C24" s="11" t="s">
        <v>339</v>
      </c>
      <c r="D24" s="44">
        <v>19600</v>
      </c>
    </row>
  </sheetData>
  <mergeCells count="6">
    <mergeCell ref="A21:D21"/>
    <mergeCell ref="A1:D1"/>
    <mergeCell ref="B2:C2"/>
    <mergeCell ref="A3:D3"/>
    <mergeCell ref="A4:D4"/>
    <mergeCell ref="A6:D6"/>
  </mergeCells>
  <printOptions horizontalCentered="1" gridLines="1"/>
  <pageMargins left="0.7" right="0.7" top="0.75" bottom="0.75" header="0.51180555555555496" footer="0.51180555555555496"/>
  <pageSetup paperSize="9" firstPageNumber="0" fitToHeight="0" pageOrder="overThenDown"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946"/>
  <sheetViews>
    <sheetView zoomScaleNormal="100" workbookViewId="0">
      <pane ySplit="6" topLeftCell="A7" activePane="bottomLeft" state="frozen"/>
      <selection pane="bottomLeft" activeCell="E7" sqref="E7"/>
    </sheetView>
  </sheetViews>
  <sheetFormatPr defaultRowHeight="12.75" x14ac:dyDescent="0.2"/>
  <cols>
    <col min="1" max="1" width="30.7109375" customWidth="1"/>
    <col min="2" max="2" width="28.5703125" customWidth="1"/>
    <col min="3" max="3" width="125.5703125" customWidth="1"/>
    <col min="4" max="4" width="22.85546875" customWidth="1"/>
    <col min="5" max="23" width="17.28515625" customWidth="1"/>
    <col min="24" max="1021" width="14.42578125" customWidth="1"/>
    <col min="1022" max="1025" width="12.7109375" customWidth="1"/>
  </cols>
  <sheetData>
    <row r="1" spans="1:4" ht="11.25" customHeight="1" x14ac:dyDescent="0.2">
      <c r="A1" s="275" t="str">
        <f>HYPERLINK("http://dssl.ru/zakaz-demo/","Бесплатная демонстрация технических решений ДССЛ - http://dssl.ru/zakaz-demo/")</f>
        <v>Бесплатная демонстрация технических решений ДССЛ - http://dssl.ru/zakaz-demo/</v>
      </c>
      <c r="B1" s="275"/>
      <c r="C1" s="275"/>
      <c r="D1" s="275"/>
    </row>
    <row r="2" spans="1:4" ht="52.5" customHeight="1" x14ac:dyDescent="0.2">
      <c r="A2" s="6"/>
      <c r="B2" s="284" t="s">
        <v>340</v>
      </c>
      <c r="C2" s="284"/>
      <c r="D2" s="52"/>
    </row>
    <row r="3" spans="1:4" ht="19.5" customHeight="1" x14ac:dyDescent="0.2">
      <c r="A3" s="277" t="str">
        <f>HYPERLINK("mailto:info@dssl.ru","www.dssl.ru   e-mail: info@dssl.ru")</f>
        <v>www.dssl.ru   e-mail: info@dssl.ru</v>
      </c>
      <c r="B3" s="277"/>
      <c r="C3" s="277"/>
      <c r="D3" s="277"/>
    </row>
    <row r="4" spans="1:4" ht="12.75" customHeight="1" x14ac:dyDescent="0.2">
      <c r="A4" s="285" t="s">
        <v>341</v>
      </c>
      <c r="B4" s="285"/>
      <c r="C4" s="285"/>
      <c r="D4" s="285"/>
    </row>
    <row r="5" spans="1:4" ht="15.75" customHeight="1" x14ac:dyDescent="0.2">
      <c r="A5" s="286" t="s">
        <v>342</v>
      </c>
      <c r="B5" s="286"/>
      <c r="C5" s="286"/>
      <c r="D5" s="286"/>
    </row>
    <row r="6" spans="1:4" ht="21.75" customHeight="1" x14ac:dyDescent="0.2">
      <c r="A6" s="53" t="s">
        <v>44</v>
      </c>
      <c r="B6" s="54" t="s">
        <v>45</v>
      </c>
      <c r="C6" s="54" t="s">
        <v>46</v>
      </c>
      <c r="D6" s="55" t="s">
        <v>47</v>
      </c>
    </row>
    <row r="7" spans="1:4" ht="57" customHeight="1" x14ac:dyDescent="0.2">
      <c r="A7" s="56" t="s">
        <v>54</v>
      </c>
      <c r="B7" s="57"/>
      <c r="C7" s="58" t="s">
        <v>343</v>
      </c>
      <c r="D7" s="59">
        <v>3990</v>
      </c>
    </row>
    <row r="8" spans="1:4" ht="31.5" customHeight="1" x14ac:dyDescent="0.2">
      <c r="A8" s="282" t="s">
        <v>344</v>
      </c>
      <c r="B8" s="282"/>
      <c r="C8" s="282"/>
      <c r="D8" s="282"/>
    </row>
    <row r="9" spans="1:4" ht="25.5" customHeight="1" x14ac:dyDescent="0.2">
      <c r="A9" s="283" t="str">
        <f>HYPERLINK("http://www.dssl.ru/","Получите 5 лет гарантии на TRASSIR Lanser! — акция на www.dssl.ru")</f>
        <v>Получите 5 лет гарантии на TRASSIR Lanser! — акция на www.dssl.ru</v>
      </c>
      <c r="B9" s="283"/>
      <c r="C9" s="283"/>
      <c r="D9" s="283"/>
    </row>
    <row r="10" spans="1:4" ht="93" customHeight="1" x14ac:dyDescent="0.2">
      <c r="A10" s="56" t="s">
        <v>345</v>
      </c>
      <c r="B10" s="60"/>
      <c r="C10" s="61" t="s">
        <v>346</v>
      </c>
      <c r="D10" s="59">
        <v>26960</v>
      </c>
    </row>
    <row r="11" spans="1:4" ht="81.75" customHeight="1" x14ac:dyDescent="0.2">
      <c r="A11" s="56" t="s">
        <v>347</v>
      </c>
      <c r="B11" s="62"/>
      <c r="C11" s="63" t="s">
        <v>348</v>
      </c>
      <c r="D11" s="59">
        <v>20800</v>
      </c>
    </row>
    <row r="12" spans="1:4" ht="31.5" customHeight="1" x14ac:dyDescent="0.2">
      <c r="A12" s="282" t="s">
        <v>349</v>
      </c>
      <c r="B12" s="282"/>
      <c r="C12" s="282"/>
      <c r="D12" s="282"/>
    </row>
    <row r="13" spans="1:4" ht="25.5" customHeight="1" x14ac:dyDescent="0.2">
      <c r="A13" s="283" t="str">
        <f>HYPERLINK("http://www.dssl.ru/","Получите 5 лет гарантии на TRASSIR Lanser! — акция на www.dssl.ru")</f>
        <v>Получите 5 лет гарантии на TRASSIR Lanser! — акция на www.dssl.ru</v>
      </c>
      <c r="B13" s="283"/>
      <c r="C13" s="283"/>
      <c r="D13" s="283"/>
    </row>
    <row r="14" spans="1:4" ht="81.75" customHeight="1" x14ac:dyDescent="0.2">
      <c r="A14" s="64" t="s">
        <v>350</v>
      </c>
      <c r="B14" s="65"/>
      <c r="C14" s="66" t="s">
        <v>351</v>
      </c>
      <c r="D14" s="67">
        <v>15490</v>
      </c>
    </row>
    <row r="15" spans="1:4" ht="81.75" customHeight="1" x14ac:dyDescent="0.2">
      <c r="A15" s="64" t="s">
        <v>352</v>
      </c>
      <c r="B15" s="65"/>
      <c r="C15" s="66" t="s">
        <v>353</v>
      </c>
      <c r="D15" s="67">
        <v>29900</v>
      </c>
    </row>
    <row r="16" spans="1:4" ht="31.5" customHeight="1" x14ac:dyDescent="0.2">
      <c r="A16" s="282" t="s">
        <v>354</v>
      </c>
      <c r="B16" s="282"/>
      <c r="C16" s="282"/>
      <c r="D16" s="282"/>
    </row>
    <row r="17" spans="1:4" ht="98.25" customHeight="1" x14ac:dyDescent="0.2">
      <c r="A17" s="68" t="s">
        <v>355</v>
      </c>
      <c r="B17" s="69"/>
      <c r="C17" s="70" t="s">
        <v>356</v>
      </c>
      <c r="D17" s="71" t="s">
        <v>357</v>
      </c>
    </row>
    <row r="18" spans="1:4" ht="12.75" customHeight="1" x14ac:dyDescent="0.2">
      <c r="A18" s="56" t="s">
        <v>358</v>
      </c>
      <c r="B18" s="72" t="str">
        <f>HYPERLINK("http://www.dssl.ru/products/trassir-4-absolute/","Ссылка на dssl.ru")</f>
        <v>Ссылка на dssl.ru</v>
      </c>
      <c r="C18" s="63" t="s">
        <v>359</v>
      </c>
      <c r="D18" s="73">
        <v>1940</v>
      </c>
    </row>
    <row r="19" spans="1:4" ht="12.75" customHeight="1" x14ac:dyDescent="0.2">
      <c r="A19" s="68" t="s">
        <v>360</v>
      </c>
      <c r="B19" s="74" t="str">
        <f>HYPERLINK("http://www.dssl.ru/products/trassir-8-absolute/","Ссылка на dssl.ru")</f>
        <v>Ссылка на dssl.ru</v>
      </c>
      <c r="C19" s="61" t="s">
        <v>361</v>
      </c>
      <c r="D19" s="73">
        <v>2390</v>
      </c>
    </row>
    <row r="20" spans="1:4" ht="12.75" customHeight="1" x14ac:dyDescent="0.2">
      <c r="A20" s="56" t="s">
        <v>362</v>
      </c>
      <c r="B20" s="72" t="str">
        <f>HYPERLINK("http://www.dssl.ru/products/trassir-12-absolute/","Ссылка на dssl.ru")</f>
        <v>Ссылка на dssl.ru</v>
      </c>
      <c r="C20" s="63" t="s">
        <v>363</v>
      </c>
      <c r="D20" s="73">
        <v>2840</v>
      </c>
    </row>
    <row r="21" spans="1:4" ht="12.75" customHeight="1" x14ac:dyDescent="0.2">
      <c r="A21" s="68" t="s">
        <v>364</v>
      </c>
      <c r="B21" s="74" t="str">
        <f>HYPERLINK("http://www.dssl.ru/products/trassir-16-absolute/","Ссылка на dssl.ru")</f>
        <v>Ссылка на dssl.ru</v>
      </c>
      <c r="C21" s="61" t="s">
        <v>365</v>
      </c>
      <c r="D21" s="73">
        <v>3290</v>
      </c>
    </row>
    <row r="22" spans="1:4" ht="12.75" customHeight="1" x14ac:dyDescent="0.2">
      <c r="A22" s="56" t="s">
        <v>366</v>
      </c>
      <c r="B22" s="72" t="str">
        <f>HYPERLINK("http://www.dssl.ru/products/trassir-20-absolute/","Ссылка на dssl.ru")</f>
        <v>Ссылка на dssl.ru</v>
      </c>
      <c r="C22" s="63" t="s">
        <v>367</v>
      </c>
      <c r="D22" s="73">
        <v>3740</v>
      </c>
    </row>
    <row r="23" spans="1:4" ht="12.75" customHeight="1" x14ac:dyDescent="0.2">
      <c r="A23" s="68" t="s">
        <v>368</v>
      </c>
      <c r="B23" s="74" t="str">
        <f>HYPERLINK("http://www.dssl.ru/products/trassir-24-absolute/","Ссылка на dssl.ru")</f>
        <v>Ссылка на dssl.ru</v>
      </c>
      <c r="C23" s="61" t="s">
        <v>369</v>
      </c>
      <c r="D23" s="73">
        <v>4190</v>
      </c>
    </row>
    <row r="24" spans="1:4" ht="12.75" customHeight="1" x14ac:dyDescent="0.2">
      <c r="A24" s="56" t="s">
        <v>370</v>
      </c>
      <c r="B24" s="72" t="str">
        <f>HYPERLINK("http://www.dssl.ru/products/trassir-28-absolute/","Ссылка на dssl.ru")</f>
        <v>Ссылка на dssl.ru</v>
      </c>
      <c r="C24" s="63" t="s">
        <v>371</v>
      </c>
      <c r="D24" s="73">
        <v>4640</v>
      </c>
    </row>
    <row r="25" spans="1:4" ht="12.75" customHeight="1" x14ac:dyDescent="0.2">
      <c r="A25" s="68" t="s">
        <v>372</v>
      </c>
      <c r="B25" s="74" t="str">
        <f>HYPERLINK("http://www.dssl.ru/products/trassir-32-absolute/","Ссылка на dssl.ru")</f>
        <v>Ссылка на dssl.ru</v>
      </c>
      <c r="C25" s="61" t="s">
        <v>373</v>
      </c>
      <c r="D25" s="73">
        <v>5090</v>
      </c>
    </row>
    <row r="26" spans="1:4" ht="12.75" customHeight="1" x14ac:dyDescent="0.2">
      <c r="A26" s="56" t="s">
        <v>374</v>
      </c>
      <c r="B26" s="72" t="str">
        <f>HYPERLINK("http://www.dssl.ru/products/trassir-36-absolute/","Ссылка на dssl.ru")</f>
        <v>Ссылка на dssl.ru</v>
      </c>
      <c r="C26" s="63" t="s">
        <v>375</v>
      </c>
      <c r="D26" s="73">
        <v>5540</v>
      </c>
    </row>
    <row r="27" spans="1:4" ht="12.75" customHeight="1" x14ac:dyDescent="0.2">
      <c r="A27" s="68" t="s">
        <v>376</v>
      </c>
      <c r="B27" s="74" t="str">
        <f>HYPERLINK("http://www.dssl.ru/products/trassir-40-absolute/","Ссылка на dssl.ru")</f>
        <v>Ссылка на dssl.ru</v>
      </c>
      <c r="C27" s="61" t="s">
        <v>377</v>
      </c>
      <c r="D27" s="73">
        <v>5990</v>
      </c>
    </row>
    <row r="28" spans="1:4" ht="12.75" customHeight="1" x14ac:dyDescent="0.2">
      <c r="A28" s="56" t="s">
        <v>378</v>
      </c>
      <c r="B28" s="72" t="str">
        <f>HYPERLINK("http://www.dssl.ru/products/trassir-44-absolute/","Ссылка на dssl.ru")</f>
        <v>Ссылка на dssl.ru</v>
      </c>
      <c r="C28" s="63" t="s">
        <v>379</v>
      </c>
      <c r="D28" s="73">
        <v>6440</v>
      </c>
    </row>
    <row r="29" spans="1:4" ht="12.75" customHeight="1" x14ac:dyDescent="0.2">
      <c r="A29" s="68" t="s">
        <v>380</v>
      </c>
      <c r="B29" s="74" t="str">
        <f>HYPERLINK("http://www.dssl.ru/products/trassir-48-absolute/","Ссылка на dssl.ru")</f>
        <v>Ссылка на dssl.ru</v>
      </c>
      <c r="C29" s="61" t="s">
        <v>381</v>
      </c>
      <c r="D29" s="73">
        <v>6890</v>
      </c>
    </row>
    <row r="30" spans="1:4" ht="12.75" customHeight="1" x14ac:dyDescent="0.2">
      <c r="A30" s="56" t="s">
        <v>382</v>
      </c>
      <c r="B30" s="72" t="str">
        <f>HYPERLINK("http://www.dssl.ru/products/trassir-52-absolute/","Ссылка на dssl.ru")</f>
        <v>Ссылка на dssl.ru</v>
      </c>
      <c r="C30" s="63" t="s">
        <v>383</v>
      </c>
      <c r="D30" s="73">
        <v>7340</v>
      </c>
    </row>
    <row r="31" spans="1:4" ht="12.75" customHeight="1" x14ac:dyDescent="0.2">
      <c r="A31" s="68" t="s">
        <v>384</v>
      </c>
      <c r="B31" s="74" t="str">
        <f>HYPERLINK("http://www.dssl.ru/products/trassir-56-absolute/","Ссылка на dssl.ru")</f>
        <v>Ссылка на dssl.ru</v>
      </c>
      <c r="C31" s="61" t="s">
        <v>385</v>
      </c>
      <c r="D31" s="73">
        <v>7790</v>
      </c>
    </row>
    <row r="32" spans="1:4" ht="12.75" customHeight="1" x14ac:dyDescent="0.2">
      <c r="A32" s="56" t="s">
        <v>386</v>
      </c>
      <c r="B32" s="72" t="str">
        <f>HYPERLINK("http://www.dssl.ru/products/trassir-60-absolute/","Ссылка на dssl.ru")</f>
        <v>Ссылка на dssl.ru</v>
      </c>
      <c r="C32" s="63" t="s">
        <v>387</v>
      </c>
      <c r="D32" s="73">
        <v>8240</v>
      </c>
    </row>
    <row r="33" spans="1:4" ht="12.75" customHeight="1" x14ac:dyDescent="0.2">
      <c r="A33" s="68" t="s">
        <v>388</v>
      </c>
      <c r="B33" s="74" t="str">
        <f>HYPERLINK("http://www.dssl.ru/products/trassir-64-absolute/","Ссылка на dssl.ru")</f>
        <v>Ссылка на dssl.ru</v>
      </c>
      <c r="C33" s="61" t="s">
        <v>389</v>
      </c>
      <c r="D33" s="73">
        <v>8690</v>
      </c>
    </row>
    <row r="34" spans="1:4" ht="31.5" customHeight="1" x14ac:dyDescent="0.2">
      <c r="A34" s="282" t="s">
        <v>390</v>
      </c>
      <c r="B34" s="282"/>
      <c r="C34" s="282"/>
      <c r="D34" s="282"/>
    </row>
    <row r="35" spans="1:4" ht="98.25" customHeight="1" x14ac:dyDescent="0.2">
      <c r="A35" s="68" t="s">
        <v>391</v>
      </c>
      <c r="B35" s="69"/>
      <c r="C35" s="70" t="s">
        <v>392</v>
      </c>
      <c r="D35" s="71" t="s">
        <v>357</v>
      </c>
    </row>
    <row r="36" spans="1:4" ht="12.75" customHeight="1" x14ac:dyDescent="0.2">
      <c r="A36" s="56" t="s">
        <v>393</v>
      </c>
      <c r="B36" s="72" t="str">
        <f>HYPERLINK("http://www.dssl.ru/products/trassir-nexus-4-kanala/","Ссылка на dssl.ru")</f>
        <v>Ссылка на dssl.ru</v>
      </c>
      <c r="C36" s="63" t="s">
        <v>394</v>
      </c>
      <c r="D36" s="73">
        <v>1790</v>
      </c>
    </row>
    <row r="37" spans="1:4" ht="12.75" customHeight="1" x14ac:dyDescent="0.2">
      <c r="A37" s="68" t="s">
        <v>395</v>
      </c>
      <c r="B37" s="74" t="str">
        <f>HYPERLINK("http://www.dssl.ru/products/trassir-nexus-8-kanala/","Ссылка на dssl.ru")</f>
        <v>Ссылка на dssl.ru</v>
      </c>
      <c r="C37" s="61" t="s">
        <v>396</v>
      </c>
      <c r="D37" s="73">
        <v>2090</v>
      </c>
    </row>
    <row r="38" spans="1:4" ht="12.75" customHeight="1" x14ac:dyDescent="0.2">
      <c r="A38" s="56" t="s">
        <v>397</v>
      </c>
      <c r="B38" s="72" t="str">
        <f>HYPERLINK("http://www.dssl.ru/products/trassir-nexus-12-kanala/","Ссылка на dssl.ru")</f>
        <v>Ссылка на dssl.ru</v>
      </c>
      <c r="C38" s="63" t="s">
        <v>398</v>
      </c>
      <c r="D38" s="73">
        <v>2390</v>
      </c>
    </row>
    <row r="39" spans="1:4" ht="12.75" customHeight="1" x14ac:dyDescent="0.2">
      <c r="A39" s="68" t="s">
        <v>399</v>
      </c>
      <c r="B39" s="74" t="str">
        <f>HYPERLINK("http://www.dssl.ru/products/trassir-nexus-16-kanala/","Ссылка на dssl.ru")</f>
        <v>Ссылка на dssl.ru</v>
      </c>
      <c r="C39" s="61" t="s">
        <v>400</v>
      </c>
      <c r="D39" s="73">
        <v>2690</v>
      </c>
    </row>
    <row r="40" spans="1:4" ht="12.75" customHeight="1" x14ac:dyDescent="0.2">
      <c r="A40" s="56" t="s">
        <v>401</v>
      </c>
      <c r="B40" s="72" t="str">
        <f>HYPERLINK("http://www.dssl.ru/products/trassir-nexus-20-kanala/","Ссылка на dssl.ru")</f>
        <v>Ссылка на dssl.ru</v>
      </c>
      <c r="C40" s="63" t="s">
        <v>402</v>
      </c>
      <c r="D40" s="73">
        <v>2990</v>
      </c>
    </row>
    <row r="41" spans="1:4" ht="12.75" customHeight="1" x14ac:dyDescent="0.2">
      <c r="A41" s="68" t="s">
        <v>403</v>
      </c>
      <c r="B41" s="74" t="str">
        <f>HYPERLINK("http://www.dssl.ru/products/trassir-nexus-24-kanala/","Ссылка на dssl.ru")</f>
        <v>Ссылка на dssl.ru</v>
      </c>
      <c r="C41" s="61" t="s">
        <v>404</v>
      </c>
      <c r="D41" s="73">
        <v>3290</v>
      </c>
    </row>
    <row r="42" spans="1:4" ht="12.75" customHeight="1" x14ac:dyDescent="0.2">
      <c r="A42" s="56" t="s">
        <v>405</v>
      </c>
      <c r="B42" s="72" t="str">
        <f>HYPERLINK("http://www.dssl.ru/products/trassir-nexus-28-kanala/","Ссылка на dssl.ru")</f>
        <v>Ссылка на dssl.ru</v>
      </c>
      <c r="C42" s="63" t="s">
        <v>406</v>
      </c>
      <c r="D42" s="73">
        <v>3590</v>
      </c>
    </row>
    <row r="43" spans="1:4" ht="12.75" customHeight="1" x14ac:dyDescent="0.2">
      <c r="A43" s="68" t="s">
        <v>407</v>
      </c>
      <c r="B43" s="74" t="str">
        <f>HYPERLINK("http://www.dssl.ru/products/trassir-nexus-32-kanala/","Ссылка на dssl.ru")</f>
        <v>Ссылка на dssl.ru</v>
      </c>
      <c r="C43" s="61" t="s">
        <v>408</v>
      </c>
      <c r="D43" s="73">
        <v>3890</v>
      </c>
    </row>
    <row r="44" spans="1:4" ht="12.75" customHeight="1" x14ac:dyDescent="0.2">
      <c r="A44" s="56" t="s">
        <v>409</v>
      </c>
      <c r="B44" s="72" t="str">
        <f>HYPERLINK("http://www.dssl.ru/products/trassir-nexus-36-kanala/","Ссылка на dssl.ru")</f>
        <v>Ссылка на dssl.ru</v>
      </c>
      <c r="C44" s="63" t="s">
        <v>410</v>
      </c>
      <c r="D44" s="73">
        <v>4190</v>
      </c>
    </row>
    <row r="45" spans="1:4" ht="12.75" customHeight="1" x14ac:dyDescent="0.2">
      <c r="A45" s="68" t="s">
        <v>411</v>
      </c>
      <c r="B45" s="74" t="str">
        <f>HYPERLINK("http://www.dssl.ru/products/trassir-nexus-40-kanala/","Ссылка на dssl.ru")</f>
        <v>Ссылка на dssl.ru</v>
      </c>
      <c r="C45" s="61" t="s">
        <v>412</v>
      </c>
      <c r="D45" s="73">
        <v>4490</v>
      </c>
    </row>
    <row r="46" spans="1:4" ht="12.75" customHeight="1" x14ac:dyDescent="0.2">
      <c r="A46" s="56" t="s">
        <v>413</v>
      </c>
      <c r="B46" s="72" t="str">
        <f>HYPERLINK("http://www.dssl.ru/products/trassir-nexus-44-kanala/","Ссылка на dssl.ru")</f>
        <v>Ссылка на dssl.ru</v>
      </c>
      <c r="C46" s="63" t="s">
        <v>414</v>
      </c>
      <c r="D46" s="73">
        <v>4790</v>
      </c>
    </row>
    <row r="47" spans="1:4" ht="12.75" customHeight="1" x14ac:dyDescent="0.2">
      <c r="A47" s="68" t="s">
        <v>415</v>
      </c>
      <c r="B47" s="74" t="str">
        <f>HYPERLINK("http://www.dssl.ru/products/trassir-nexus-48-kanala/","Ссылка на dssl.ru")</f>
        <v>Ссылка на dssl.ru</v>
      </c>
      <c r="C47" s="61" t="s">
        <v>416</v>
      </c>
      <c r="D47" s="73">
        <v>5090</v>
      </c>
    </row>
    <row r="48" spans="1:4" ht="12.75" customHeight="1" x14ac:dyDescent="0.2">
      <c r="A48" s="56" t="s">
        <v>417</v>
      </c>
      <c r="B48" s="72" t="str">
        <f>HYPERLINK("http://www.dssl.ru/products/trassir-nexus-52-kanala/","Ссылка на dssl.ru")</f>
        <v>Ссылка на dssl.ru</v>
      </c>
      <c r="C48" s="63" t="s">
        <v>418</v>
      </c>
      <c r="D48" s="73">
        <v>5390</v>
      </c>
    </row>
    <row r="49" spans="1:4" ht="12.75" customHeight="1" x14ac:dyDescent="0.2">
      <c r="A49" s="68" t="s">
        <v>419</v>
      </c>
      <c r="B49" s="74" t="str">
        <f>HYPERLINK("http://www.dssl.ru/products/trassir-nexus-56-kanala/","Ссылка на dssl.ru")</f>
        <v>Ссылка на dssl.ru</v>
      </c>
      <c r="C49" s="61" t="s">
        <v>420</v>
      </c>
      <c r="D49" s="73">
        <v>5690</v>
      </c>
    </row>
    <row r="50" spans="1:4" ht="12.75" customHeight="1" x14ac:dyDescent="0.2">
      <c r="A50" s="56" t="s">
        <v>421</v>
      </c>
      <c r="B50" s="72" t="str">
        <f>HYPERLINK("http://www.dssl.ru/products/trassir-nexus-60-kanala/","Ссылка на dssl.ru")</f>
        <v>Ссылка на dssl.ru</v>
      </c>
      <c r="C50" s="63" t="s">
        <v>422</v>
      </c>
      <c r="D50" s="73">
        <v>5990</v>
      </c>
    </row>
    <row r="51" spans="1:4" ht="12.75" customHeight="1" x14ac:dyDescent="0.2">
      <c r="A51" s="68" t="s">
        <v>423</v>
      </c>
      <c r="B51" s="74" t="str">
        <f>HYPERLINK("http://www.dssl.ru/products/trassir-nexus-64-kanala/","Ссылка на dssl.ru")</f>
        <v>Ссылка на dssl.ru</v>
      </c>
      <c r="C51" s="61" t="s">
        <v>424</v>
      </c>
      <c r="D51" s="73">
        <v>6290</v>
      </c>
    </row>
    <row r="52" spans="1:4" ht="15.75" customHeight="1" x14ac:dyDescent="0.2"/>
    <row r="53" spans="1:4" ht="15.75" customHeight="1" x14ac:dyDescent="0.2"/>
    <row r="54" spans="1:4" ht="15.75" customHeight="1" x14ac:dyDescent="0.2"/>
    <row r="55" spans="1:4" ht="15.75" customHeight="1" x14ac:dyDescent="0.2"/>
    <row r="56" spans="1:4" ht="15.75" customHeight="1" x14ac:dyDescent="0.2"/>
    <row r="57" spans="1:4" ht="15.75" customHeight="1" x14ac:dyDescent="0.2"/>
    <row r="58" spans="1:4" ht="15.75" customHeight="1" x14ac:dyDescent="0.2"/>
    <row r="59" spans="1:4" ht="15.75" customHeight="1" x14ac:dyDescent="0.2"/>
    <row r="60" spans="1:4" ht="15.75" customHeight="1" x14ac:dyDescent="0.2"/>
    <row r="61" spans="1:4" ht="15.75" customHeight="1" x14ac:dyDescent="0.2"/>
    <row r="62" spans="1:4" ht="15.75" customHeight="1" x14ac:dyDescent="0.2"/>
    <row r="63" spans="1:4" ht="15.75" customHeight="1" x14ac:dyDescent="0.2"/>
    <row r="64" spans="1: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sheetData>
  <mergeCells count="11">
    <mergeCell ref="A1:D1"/>
    <mergeCell ref="B2:C2"/>
    <mergeCell ref="A3:D3"/>
    <mergeCell ref="A4:D4"/>
    <mergeCell ref="A5:D5"/>
    <mergeCell ref="A34:D34"/>
    <mergeCell ref="A8:D8"/>
    <mergeCell ref="A9:D9"/>
    <mergeCell ref="A12:D12"/>
    <mergeCell ref="A13:D13"/>
    <mergeCell ref="A16:D16"/>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1002"/>
  <sheetViews>
    <sheetView zoomScaleNormal="100" workbookViewId="0">
      <pane ySplit="6" topLeftCell="A7" activePane="bottomLeft" state="frozen"/>
      <selection pane="bottomLeft" activeCell="E7" sqref="E7"/>
    </sheetView>
  </sheetViews>
  <sheetFormatPr defaultRowHeight="12.75" x14ac:dyDescent="0.2"/>
  <cols>
    <col min="1" max="1" width="32.42578125" customWidth="1"/>
    <col min="2" max="2" width="31.42578125" customWidth="1"/>
    <col min="3" max="3" width="129.5703125" customWidth="1"/>
    <col min="4" max="4" width="21" customWidth="1"/>
    <col min="5" max="23" width="17.28515625" customWidth="1"/>
    <col min="24" max="1021" width="14.42578125" customWidth="1"/>
    <col min="1022" max="1025" width="12.7109375" customWidth="1"/>
  </cols>
  <sheetData>
    <row r="1" spans="1:4" ht="11.25" customHeight="1" x14ac:dyDescent="0.2">
      <c r="A1" s="275" t="str">
        <f>HYPERLINK("http://dssl.ru/zakaz-demo/","Бесплатная демонстрация технических решений ДССЛ - http://dssl.ru/zakaz-demo/")</f>
        <v>Бесплатная демонстрация технических решений ДССЛ - http://dssl.ru/zakaz-demo/</v>
      </c>
      <c r="B1" s="275"/>
      <c r="C1" s="275"/>
      <c r="D1" s="275"/>
    </row>
    <row r="2" spans="1:4" ht="52.5" customHeight="1" x14ac:dyDescent="0.2">
      <c r="A2" s="6"/>
      <c r="B2" s="284" t="s">
        <v>425</v>
      </c>
      <c r="C2" s="284"/>
      <c r="D2" s="52"/>
    </row>
    <row r="3" spans="1:4" ht="18" customHeight="1" x14ac:dyDescent="0.2">
      <c r="A3" s="277" t="str">
        <f>HYPERLINK("mailto:info@dssl.ru","www.dssl.ru   e-mail: info@dssl.ru")</f>
        <v>www.dssl.ru   e-mail: info@dssl.ru</v>
      </c>
      <c r="B3" s="277"/>
      <c r="C3" s="277"/>
      <c r="D3" s="277"/>
    </row>
    <row r="4" spans="1:4" ht="12.75" customHeight="1" x14ac:dyDescent="0.2">
      <c r="A4" s="285" t="s">
        <v>341</v>
      </c>
      <c r="B4" s="285"/>
      <c r="C4" s="285"/>
      <c r="D4" s="285"/>
    </row>
    <row r="5" spans="1:4" ht="17.25" customHeight="1" x14ac:dyDescent="0.2">
      <c r="A5" s="286" t="s">
        <v>342</v>
      </c>
      <c r="B5" s="286"/>
      <c r="C5" s="286"/>
      <c r="D5" s="286"/>
    </row>
    <row r="6" spans="1:4" ht="19.5" customHeight="1" x14ac:dyDescent="0.2">
      <c r="A6" s="53" t="s">
        <v>44</v>
      </c>
      <c r="B6" s="54" t="s">
        <v>45</v>
      </c>
      <c r="C6" s="54" t="s">
        <v>46</v>
      </c>
      <c r="D6" s="55" t="s">
        <v>47</v>
      </c>
    </row>
    <row r="7" spans="1:4" ht="31.5" customHeight="1" x14ac:dyDescent="0.2">
      <c r="A7" s="282" t="s">
        <v>426</v>
      </c>
      <c r="B7" s="282"/>
      <c r="C7" s="282"/>
      <c r="D7" s="282"/>
    </row>
    <row r="8" spans="1:4" ht="90.75" customHeight="1" x14ac:dyDescent="0.2">
      <c r="A8" s="75" t="s">
        <v>427</v>
      </c>
      <c r="B8" s="76"/>
      <c r="C8" s="77" t="s">
        <v>428</v>
      </c>
      <c r="D8" s="78">
        <v>2990</v>
      </c>
    </row>
    <row r="9" spans="1:4" ht="90.75" customHeight="1" x14ac:dyDescent="0.2">
      <c r="A9" s="79" t="s">
        <v>429</v>
      </c>
      <c r="B9" s="76"/>
      <c r="C9" s="77" t="s">
        <v>430</v>
      </c>
      <c r="D9" s="78">
        <v>400</v>
      </c>
    </row>
    <row r="10" spans="1:4" ht="31.5" customHeight="1" x14ac:dyDescent="0.2">
      <c r="A10" s="269" t="s">
        <v>431</v>
      </c>
      <c r="B10" s="269"/>
      <c r="C10" s="269"/>
      <c r="D10" s="269"/>
    </row>
    <row r="11" spans="1:4" ht="63" customHeight="1" x14ac:dyDescent="0.2">
      <c r="A11" s="80" t="s">
        <v>432</v>
      </c>
      <c r="B11" s="81"/>
      <c r="C11" s="11" t="s">
        <v>433</v>
      </c>
      <c r="D11" s="82">
        <v>14990</v>
      </c>
    </row>
    <row r="12" spans="1:4" ht="57.75" customHeight="1" x14ac:dyDescent="0.2">
      <c r="A12" s="80" t="s">
        <v>434</v>
      </c>
      <c r="B12" s="81"/>
      <c r="C12" s="11" t="s">
        <v>435</v>
      </c>
      <c r="D12" s="82">
        <v>48000</v>
      </c>
    </row>
    <row r="13" spans="1:4" ht="57.75" customHeight="1" x14ac:dyDescent="0.2">
      <c r="A13" s="80" t="s">
        <v>436</v>
      </c>
      <c r="B13" s="81"/>
      <c r="C13" s="11" t="s">
        <v>437</v>
      </c>
      <c r="D13" s="82">
        <v>60000</v>
      </c>
    </row>
    <row r="14" spans="1:4" ht="66.75" customHeight="1" x14ac:dyDescent="0.2">
      <c r="A14" s="80" t="s">
        <v>438</v>
      </c>
      <c r="C14" s="11" t="s">
        <v>439</v>
      </c>
      <c r="D14" s="82" t="s">
        <v>440</v>
      </c>
    </row>
    <row r="15" spans="1:4" ht="57.75" customHeight="1" x14ac:dyDescent="0.2">
      <c r="A15" s="80" t="s">
        <v>441</v>
      </c>
      <c r="B15" s="81"/>
      <c r="C15" s="11" t="s">
        <v>442</v>
      </c>
      <c r="D15" s="82">
        <v>29990</v>
      </c>
    </row>
    <row r="16" spans="1:4" ht="48.75" customHeight="1" x14ac:dyDescent="0.2">
      <c r="A16" s="80" t="s">
        <v>443</v>
      </c>
      <c r="B16" s="81"/>
      <c r="C16" s="11" t="s">
        <v>444</v>
      </c>
      <c r="D16" s="82">
        <v>9990</v>
      </c>
    </row>
    <row r="17" spans="1:4" ht="60.75" customHeight="1" x14ac:dyDescent="0.2">
      <c r="A17" s="80" t="s">
        <v>445</v>
      </c>
      <c r="B17" s="81"/>
      <c r="C17" s="11" t="s">
        <v>446</v>
      </c>
      <c r="D17" s="82" t="s">
        <v>447</v>
      </c>
    </row>
    <row r="18" spans="1:4" ht="31.5" customHeight="1" x14ac:dyDescent="0.2">
      <c r="A18" s="269" t="s">
        <v>448</v>
      </c>
      <c r="B18" s="269"/>
      <c r="C18" s="269"/>
      <c r="D18" s="269"/>
    </row>
    <row r="19" spans="1:4" ht="91.5" customHeight="1" x14ac:dyDescent="0.2">
      <c r="A19" s="83" t="s">
        <v>449</v>
      </c>
      <c r="B19" s="84"/>
      <c r="C19" s="85" t="s">
        <v>450</v>
      </c>
      <c r="D19" s="86">
        <v>340</v>
      </c>
    </row>
    <row r="20" spans="1:4" ht="82.5" customHeight="1" x14ac:dyDescent="0.2">
      <c r="A20" s="83" t="s">
        <v>451</v>
      </c>
      <c r="B20" s="84"/>
      <c r="C20" s="85" t="s">
        <v>452</v>
      </c>
      <c r="D20" s="86">
        <v>2590</v>
      </c>
    </row>
    <row r="21" spans="1:4" ht="78.75" customHeight="1" x14ac:dyDescent="0.2">
      <c r="A21" s="87" t="s">
        <v>304</v>
      </c>
      <c r="B21" s="84"/>
      <c r="C21" s="85" t="s">
        <v>453</v>
      </c>
      <c r="D21" s="88">
        <v>4499</v>
      </c>
    </row>
    <row r="22" spans="1:4" ht="32.25" customHeight="1" x14ac:dyDescent="0.2">
      <c r="A22" s="282" t="s">
        <v>454</v>
      </c>
      <c r="B22" s="282"/>
      <c r="C22" s="282"/>
      <c r="D22" s="282"/>
    </row>
    <row r="23" spans="1:4" ht="71.25" customHeight="1" x14ac:dyDescent="0.2">
      <c r="A23" s="83" t="s">
        <v>455</v>
      </c>
      <c r="B23" s="89"/>
      <c r="C23" s="85" t="s">
        <v>456</v>
      </c>
      <c r="D23" s="90" t="s">
        <v>457</v>
      </c>
    </row>
    <row r="24" spans="1:4" ht="12.75" customHeight="1" x14ac:dyDescent="0.2">
      <c r="A24" s="83" t="s">
        <v>458</v>
      </c>
      <c r="B24" s="91" t="s">
        <v>459</v>
      </c>
      <c r="C24" s="92" t="s">
        <v>460</v>
      </c>
      <c r="D24" s="86">
        <v>340</v>
      </c>
    </row>
    <row r="25" spans="1:4" ht="12.75" customHeight="1" x14ac:dyDescent="0.2">
      <c r="A25" s="83" t="s">
        <v>461</v>
      </c>
      <c r="B25" s="91" t="s">
        <v>459</v>
      </c>
      <c r="C25" s="92" t="s">
        <v>462</v>
      </c>
      <c r="D25" s="86">
        <v>599</v>
      </c>
    </row>
    <row r="26" spans="1:4" ht="12.75" customHeight="1" x14ac:dyDescent="0.2">
      <c r="A26" s="83" t="s">
        <v>463</v>
      </c>
      <c r="B26" s="91" t="s">
        <v>459</v>
      </c>
      <c r="C26" s="92" t="s">
        <v>464</v>
      </c>
      <c r="D26" s="86">
        <v>999</v>
      </c>
    </row>
    <row r="27" spans="1:4" ht="12.75" customHeight="1" x14ac:dyDescent="0.2">
      <c r="A27" s="93" t="s">
        <v>465</v>
      </c>
      <c r="B27" s="94" t="s">
        <v>459</v>
      </c>
      <c r="C27" s="95" t="s">
        <v>466</v>
      </c>
      <c r="D27" s="96">
        <v>499</v>
      </c>
    </row>
    <row r="28" spans="1:4" ht="71.25" customHeight="1" x14ac:dyDescent="0.2">
      <c r="A28" s="97" t="s">
        <v>467</v>
      </c>
      <c r="B28" s="98"/>
      <c r="C28" s="99" t="s">
        <v>468</v>
      </c>
      <c r="D28" s="100" t="s">
        <v>457</v>
      </c>
    </row>
    <row r="29" spans="1:4" ht="12.75" customHeight="1" x14ac:dyDescent="0.2">
      <c r="A29" s="87" t="s">
        <v>469</v>
      </c>
      <c r="B29" s="91" t="str">
        <f>HYPERLINK("http://www.dssl.ru/products/trassir-mininvr-anyip-4/","Описание на dssl.ru")</f>
        <v>Описание на dssl.ru</v>
      </c>
      <c r="C29" s="92" t="s">
        <v>460</v>
      </c>
      <c r="D29" s="88">
        <v>340</v>
      </c>
    </row>
    <row r="30" spans="1:4" ht="12.75" customHeight="1" x14ac:dyDescent="0.2">
      <c r="A30" s="87" t="s">
        <v>470</v>
      </c>
      <c r="B30" s="91" t="str">
        <f>HYPERLINK("http://www.dssl.ru/products/trassir-mininvr-anyip-9/","Описание на dssl.ru")</f>
        <v>Описание на dssl.ru</v>
      </c>
      <c r="C30" s="92" t="s">
        <v>462</v>
      </c>
      <c r="D30" s="88">
        <v>599</v>
      </c>
    </row>
    <row r="31" spans="1:4" ht="12.75" customHeight="1" x14ac:dyDescent="0.2">
      <c r="A31" s="87" t="s">
        <v>471</v>
      </c>
      <c r="B31" s="91" t="str">
        <f>HYPERLINK("http://www.dssl.ru/products/trassir-mininvr-anyip-16/","Описание на dssl.ru")</f>
        <v>Описание на dssl.ru</v>
      </c>
      <c r="C31" s="92" t="s">
        <v>464</v>
      </c>
      <c r="D31" s="88">
        <v>999</v>
      </c>
    </row>
    <row r="32" spans="1:4" ht="12.75" customHeight="1" x14ac:dyDescent="0.2">
      <c r="A32" s="101" t="s">
        <v>472</v>
      </c>
      <c r="B32" s="94" t="str">
        <f>HYPERLINK("http://www.dssl.ru/products/trassir-mininvr-af-16/","Описание на dssl.ru")</f>
        <v>Описание на dssl.ru</v>
      </c>
      <c r="C32" s="95" t="s">
        <v>473</v>
      </c>
      <c r="D32" s="102">
        <v>499</v>
      </c>
    </row>
    <row r="33" spans="1:4" ht="71.25" customHeight="1" x14ac:dyDescent="0.2">
      <c r="A33" s="103" t="s">
        <v>474</v>
      </c>
      <c r="B33" s="98"/>
      <c r="C33" s="99" t="s">
        <v>475</v>
      </c>
      <c r="D33" s="104" t="s">
        <v>447</v>
      </c>
    </row>
    <row r="34" spans="1:4" ht="12.75" customHeight="1" x14ac:dyDescent="0.2">
      <c r="A34" s="83" t="s">
        <v>476</v>
      </c>
      <c r="B34" s="91" t="str">
        <f>HYPERLINK("http://www.dssl.ru/products/trassir-mininvr-anyip-4-poe/","Описание на dssl.ru")</f>
        <v>Описание на dssl.ru</v>
      </c>
      <c r="C34" s="92" t="s">
        <v>477</v>
      </c>
      <c r="D34" s="86" t="s">
        <v>447</v>
      </c>
    </row>
    <row r="35" spans="1:4" ht="12.75" customHeight="1" x14ac:dyDescent="0.2">
      <c r="A35" s="83" t="s">
        <v>478</v>
      </c>
      <c r="B35" s="91" t="str">
        <f>HYPERLINK("http://www.dssl.ru/products/trassir-mininvr-anyip-9-poe/","Описание на dssl.ru")</f>
        <v>Описание на dssl.ru</v>
      </c>
      <c r="C35" s="92" t="s">
        <v>479</v>
      </c>
      <c r="D35" s="86" t="s">
        <v>447</v>
      </c>
    </row>
    <row r="36" spans="1:4" ht="12.75" customHeight="1" x14ac:dyDescent="0.2">
      <c r="A36" s="83" t="s">
        <v>480</v>
      </c>
      <c r="B36" s="91" t="str">
        <f>HYPERLINK("http://www.dssl.ru/products/trassir-mininvr-anyip-16-poe/","Описание на dssl.ru")</f>
        <v>Описание на dssl.ru</v>
      </c>
      <c r="C36" s="92" t="s">
        <v>481</v>
      </c>
      <c r="D36" s="86" t="s">
        <v>447</v>
      </c>
    </row>
    <row r="37" spans="1:4" ht="12.75" customHeight="1" x14ac:dyDescent="0.2">
      <c r="A37" s="93" t="s">
        <v>482</v>
      </c>
      <c r="B37" s="94" t="str">
        <f>HYPERLINK("http://www.dssl.ru/products/trassir-mininvr-af-16-poe/","Описание на dssl.ru")</f>
        <v>Описание на dssl.ru</v>
      </c>
      <c r="C37" s="95" t="s">
        <v>483</v>
      </c>
      <c r="D37" s="96" t="s">
        <v>447</v>
      </c>
    </row>
    <row r="38" spans="1:4" ht="25.5" customHeight="1" x14ac:dyDescent="0.2">
      <c r="A38" s="97" t="s">
        <v>484</v>
      </c>
      <c r="B38" s="105"/>
      <c r="C38" s="106" t="s">
        <v>485</v>
      </c>
      <c r="D38" s="107">
        <v>159</v>
      </c>
    </row>
    <row r="39" spans="1:4" ht="25.5" customHeight="1" x14ac:dyDescent="0.2">
      <c r="A39" s="87" t="s">
        <v>486</v>
      </c>
      <c r="B39" s="91"/>
      <c r="C39" s="92" t="s">
        <v>487</v>
      </c>
      <c r="D39" s="88">
        <v>100</v>
      </c>
    </row>
    <row r="40" spans="1:4" ht="25.5" customHeight="1" x14ac:dyDescent="0.2">
      <c r="A40" s="87" t="s">
        <v>488</v>
      </c>
      <c r="B40" s="91"/>
      <c r="C40" s="92" t="s">
        <v>489</v>
      </c>
      <c r="D40" s="88">
        <v>400</v>
      </c>
    </row>
    <row r="41" spans="1:4" ht="36" customHeight="1" x14ac:dyDescent="0.2">
      <c r="A41" s="101" t="s">
        <v>490</v>
      </c>
      <c r="B41" s="108"/>
      <c r="C41" s="95" t="s">
        <v>491</v>
      </c>
      <c r="D41" s="109">
        <v>149</v>
      </c>
    </row>
    <row r="42" spans="1:4" ht="84" customHeight="1" x14ac:dyDescent="0.2">
      <c r="A42" s="97" t="s">
        <v>492</v>
      </c>
      <c r="B42" s="98"/>
      <c r="C42" s="99" t="s">
        <v>493</v>
      </c>
      <c r="D42" s="100" t="s">
        <v>457</v>
      </c>
    </row>
    <row r="43" spans="1:4" ht="25.5" customHeight="1" x14ac:dyDescent="0.2">
      <c r="A43" s="87" t="s">
        <v>494</v>
      </c>
      <c r="B43" s="91" t="str">
        <f>HYPERLINK("http://www.dssl.ru/products/trassir-mininvr-hybrid-12/","Описание на dssl.ru")</f>
        <v>Описание на dssl.ru</v>
      </c>
      <c r="C43" s="92" t="s">
        <v>495</v>
      </c>
      <c r="D43" s="88">
        <v>849</v>
      </c>
    </row>
    <row r="44" spans="1:4" ht="25.5" customHeight="1" x14ac:dyDescent="0.2">
      <c r="A44" s="87" t="s">
        <v>496</v>
      </c>
      <c r="B44" s="91" t="str">
        <f>HYPERLINK("http://www.dssl.ru/products/trassir-mininvr-hybrid-18/","Описание на dssl.ru")</f>
        <v>Описание на dssl.ru</v>
      </c>
      <c r="C44" s="92" t="s">
        <v>497</v>
      </c>
      <c r="D44" s="88">
        <v>1199</v>
      </c>
    </row>
    <row r="45" spans="1:4" ht="33" customHeight="1" x14ac:dyDescent="0.2">
      <c r="A45" s="282" t="s">
        <v>498</v>
      </c>
      <c r="B45" s="282"/>
      <c r="C45" s="282"/>
      <c r="D45" s="282"/>
    </row>
    <row r="46" spans="1:4" ht="78" customHeight="1" x14ac:dyDescent="0.2">
      <c r="A46" s="87" t="s">
        <v>499</v>
      </c>
      <c r="B46" s="89"/>
      <c r="C46" s="85" t="s">
        <v>500</v>
      </c>
      <c r="D46" s="90" t="s">
        <v>457</v>
      </c>
    </row>
    <row r="47" spans="1:4" ht="27" customHeight="1" x14ac:dyDescent="0.2">
      <c r="A47" s="87" t="s">
        <v>501</v>
      </c>
      <c r="B47" s="91" t="str">
        <f>HYPERLINK("http://www.dssl.ru/products/trassir-duostation-af-16/","Описание на dssl.ru")</f>
        <v>Описание на dssl.ru</v>
      </c>
      <c r="C47" s="92" t="s">
        <v>502</v>
      </c>
      <c r="D47" s="88">
        <v>699</v>
      </c>
    </row>
    <row r="48" spans="1:4" ht="12.75" customHeight="1" x14ac:dyDescent="0.2">
      <c r="A48" s="87" t="s">
        <v>503</v>
      </c>
      <c r="B48" s="91" t="str">
        <f>HYPERLINK("http://www.dssl.ru/products/trassir-duostation-anyip-16/","Описание на dssl.ru")</f>
        <v>Описание на dssl.ru</v>
      </c>
      <c r="C48" s="92" t="s">
        <v>504</v>
      </c>
      <c r="D48" s="88">
        <v>1149</v>
      </c>
    </row>
    <row r="49" spans="1:4" ht="12.75" customHeight="1" x14ac:dyDescent="0.2">
      <c r="A49" s="87" t="s">
        <v>505</v>
      </c>
      <c r="B49" s="91" t="str">
        <f>HYPERLINK("http://www.dssl.ru/products/trassir-duostation-anyip-24/","Описание на dssl.ru")</f>
        <v>Описание на dssl.ru</v>
      </c>
      <c r="C49" s="92" t="s">
        <v>506</v>
      </c>
      <c r="D49" s="88">
        <v>1399</v>
      </c>
    </row>
    <row r="50" spans="1:4" ht="12.75" customHeight="1" x14ac:dyDescent="0.2">
      <c r="A50" s="87" t="s">
        <v>507</v>
      </c>
      <c r="B50" s="91" t="str">
        <f>HYPERLINK("http://www.dssl.ru/products/trassir-duostation-anyip-32/","Описание на dssl.ru")</f>
        <v>Описание на dssl.ru</v>
      </c>
      <c r="C50" s="92" t="s">
        <v>508</v>
      </c>
      <c r="D50" s="88">
        <v>1749</v>
      </c>
    </row>
    <row r="51" spans="1:4" ht="25.5" customHeight="1" x14ac:dyDescent="0.2">
      <c r="A51" s="101" t="s">
        <v>509</v>
      </c>
      <c r="B51" s="94" t="str">
        <f>HYPERLINK("http://www.dssl.ru/products/trassir-duostation-af-32/","Описание на dssl.ru")</f>
        <v>Описание на dssl.ru</v>
      </c>
      <c r="C51" s="95" t="s">
        <v>510</v>
      </c>
      <c r="D51" s="102">
        <v>799</v>
      </c>
    </row>
    <row r="52" spans="1:4" ht="40.5" customHeight="1" x14ac:dyDescent="0.2">
      <c r="A52" s="110" t="s">
        <v>511</v>
      </c>
      <c r="B52" s="288"/>
      <c r="C52" s="111" t="s">
        <v>512</v>
      </c>
      <c r="D52" s="107">
        <v>1149</v>
      </c>
    </row>
    <row r="53" spans="1:4" ht="40.5" customHeight="1" x14ac:dyDescent="0.2">
      <c r="A53" s="112" t="s">
        <v>513</v>
      </c>
      <c r="B53" s="288"/>
      <c r="C53" s="113" t="s">
        <v>514</v>
      </c>
      <c r="D53" s="102">
        <v>1949</v>
      </c>
    </row>
    <row r="54" spans="1:4" ht="77.25" customHeight="1" x14ac:dyDescent="0.2">
      <c r="A54" s="97" t="s">
        <v>515</v>
      </c>
      <c r="B54" s="98"/>
      <c r="C54" s="99" t="s">
        <v>516</v>
      </c>
      <c r="D54" s="100" t="s">
        <v>457</v>
      </c>
    </row>
    <row r="55" spans="1:4" ht="12.75" customHeight="1" x14ac:dyDescent="0.2">
      <c r="A55" s="87" t="s">
        <v>517</v>
      </c>
      <c r="B55" s="114" t="s">
        <v>518</v>
      </c>
      <c r="C55" s="92" t="s">
        <v>519</v>
      </c>
      <c r="D55" s="115">
        <v>899</v>
      </c>
    </row>
    <row r="56" spans="1:4" ht="12.75" customHeight="1" x14ac:dyDescent="0.2">
      <c r="A56" s="87" t="s">
        <v>520</v>
      </c>
      <c r="B56" s="114" t="s">
        <v>518</v>
      </c>
      <c r="C56" s="92" t="s">
        <v>521</v>
      </c>
      <c r="D56" s="115">
        <v>1299</v>
      </c>
    </row>
    <row r="57" spans="1:4" ht="12.75" customHeight="1" x14ac:dyDescent="0.2">
      <c r="A57" s="87" t="s">
        <v>522</v>
      </c>
      <c r="B57" s="114" t="s">
        <v>518</v>
      </c>
      <c r="C57" s="92" t="s">
        <v>523</v>
      </c>
      <c r="D57" s="115">
        <v>1549</v>
      </c>
    </row>
    <row r="58" spans="1:4" ht="12.75" customHeight="1" x14ac:dyDescent="0.2">
      <c r="A58" s="87" t="s">
        <v>524</v>
      </c>
      <c r="B58" s="114" t="s">
        <v>518</v>
      </c>
      <c r="C58" s="92" t="s">
        <v>525</v>
      </c>
      <c r="D58" s="115">
        <v>1899</v>
      </c>
    </row>
    <row r="59" spans="1:4" ht="12.75" customHeight="1" x14ac:dyDescent="0.2">
      <c r="A59" s="101" t="s">
        <v>526</v>
      </c>
      <c r="B59" s="116" t="s">
        <v>518</v>
      </c>
      <c r="C59" s="95" t="s">
        <v>527</v>
      </c>
      <c r="D59" s="109">
        <v>999</v>
      </c>
    </row>
    <row r="60" spans="1:4" ht="84.75" customHeight="1" x14ac:dyDescent="0.2">
      <c r="A60" s="97" t="s">
        <v>528</v>
      </c>
      <c r="B60" s="98"/>
      <c r="C60" s="99" t="s">
        <v>529</v>
      </c>
      <c r="D60" s="100" t="s">
        <v>457</v>
      </c>
    </row>
    <row r="61" spans="1:4" ht="12.75" customHeight="1" x14ac:dyDescent="0.2">
      <c r="A61" s="87" t="s">
        <v>530</v>
      </c>
      <c r="B61" s="91" t="str">
        <f>HYPERLINK("http://www.dssl.ru/products/trassir-duostation-af-16-16p/","Описание на dssl.ru")</f>
        <v>Описание на dssl.ru</v>
      </c>
      <c r="C61" s="92" t="s">
        <v>531</v>
      </c>
      <c r="D61" s="88">
        <v>1049</v>
      </c>
    </row>
    <row r="62" spans="1:4" ht="12.75" customHeight="1" x14ac:dyDescent="0.2">
      <c r="A62" s="87" t="s">
        <v>532</v>
      </c>
      <c r="B62" s="91" t="str">
        <f>HYPERLINK("http://www.dssl.ru/products/trassir-duostation-anyip-16-16p/","Описание на dssl.ru")</f>
        <v>Описание на dssl.ru</v>
      </c>
      <c r="C62" s="92" t="s">
        <v>533</v>
      </c>
      <c r="D62" s="88">
        <v>1449</v>
      </c>
    </row>
    <row r="63" spans="1:4" ht="12.75" customHeight="1" x14ac:dyDescent="0.2">
      <c r="A63" s="87" t="s">
        <v>534</v>
      </c>
      <c r="B63" s="91" t="str">
        <f>HYPERLINK("http://www.dssl.ru/products/trassir-duostation-anyip-24-16p/","Описание на dssl.ru")</f>
        <v>Описание на dssl.ru</v>
      </c>
      <c r="C63" s="92" t="s">
        <v>535</v>
      </c>
      <c r="D63" s="88">
        <v>1699</v>
      </c>
    </row>
    <row r="64" spans="1:4" ht="12.75" customHeight="1" x14ac:dyDescent="0.2">
      <c r="A64" s="87" t="s">
        <v>536</v>
      </c>
      <c r="B64" s="91" t="str">
        <f>HYPERLINK("http://www.dssl.ru/products/trassir-duostation-anyip-32-16p/","Описание на dssl.ru")</f>
        <v>Описание на dssl.ru</v>
      </c>
      <c r="C64" s="92" t="s">
        <v>537</v>
      </c>
      <c r="D64" s="88">
        <v>2049</v>
      </c>
    </row>
    <row r="65" spans="1:4" ht="12.75" customHeight="1" x14ac:dyDescent="0.2">
      <c r="A65" s="101" t="s">
        <v>538</v>
      </c>
      <c r="B65" s="94" t="str">
        <f>HYPERLINK("http://www.dssl.ru/products/trassir-duostation-af-32-16p/","Описание на dssl.ru")</f>
        <v>Описание на dssl.ru</v>
      </c>
      <c r="C65" s="95" t="s">
        <v>539</v>
      </c>
      <c r="D65" s="102">
        <v>1149</v>
      </c>
    </row>
    <row r="66" spans="1:4" ht="25.5" customHeight="1" x14ac:dyDescent="0.2">
      <c r="A66" s="97" t="s">
        <v>540</v>
      </c>
      <c r="B66" s="105" t="str">
        <f>HYPERLINK("http://www.dssl.ru/products/po-trassir-duostation-af-32-anyip-32/","Описание на dssl.ru")</f>
        <v>Описание на dssl.ru</v>
      </c>
      <c r="C66" s="106" t="s">
        <v>541</v>
      </c>
      <c r="D66" s="107">
        <v>100</v>
      </c>
    </row>
    <row r="67" spans="1:4" ht="25.5" customHeight="1" x14ac:dyDescent="0.2">
      <c r="A67" s="87" t="s">
        <v>542</v>
      </c>
      <c r="B67" s="91" t="str">
        <f>HYPERLINK("http://www.dssl.ru/products/po-trassir-duostation-af-32-anyip-32/","Описание на dssl.ru")</f>
        <v>Описание на dssl.ru</v>
      </c>
      <c r="C67" s="92" t="s">
        <v>543</v>
      </c>
      <c r="D67" s="88">
        <v>350</v>
      </c>
    </row>
    <row r="68" spans="1:4" ht="25.5" customHeight="1" x14ac:dyDescent="0.2">
      <c r="A68" s="87" t="s">
        <v>544</v>
      </c>
      <c r="B68" s="91" t="str">
        <f>HYPERLINK("http://www.dssl.ru/products/po-trassir-duostation-anyip-16-anyip-32/","Описание на dssl.ru")</f>
        <v>Описание на dssl.ru</v>
      </c>
      <c r="C68" s="92" t="s">
        <v>545</v>
      </c>
      <c r="D68" s="88">
        <v>250</v>
      </c>
    </row>
    <row r="69" spans="1:4" ht="25.5" customHeight="1" x14ac:dyDescent="0.2">
      <c r="A69" s="87" t="s">
        <v>546</v>
      </c>
      <c r="B69" s="91" t="str">
        <f>HYPERLINK("http://www.dssl.ru/products/po-trassir-duostation-anyip-16-anyip-32/","Описание на dssl.ru")</f>
        <v>Описание на dssl.ru</v>
      </c>
      <c r="C69" s="92" t="s">
        <v>547</v>
      </c>
      <c r="D69" s="88">
        <v>350</v>
      </c>
    </row>
    <row r="70" spans="1:4" ht="25.5" customHeight="1" x14ac:dyDescent="0.2">
      <c r="A70" s="87" t="s">
        <v>548</v>
      </c>
      <c r="B70" s="91" t="str">
        <f>HYPERLINK("http://www.dssl.ru/products/po-trassir-duostation-anyip-32-hybrid-32/","Описание на dssl.ru")</f>
        <v>Описание на dssl.ru</v>
      </c>
      <c r="C70" s="92" t="s">
        <v>549</v>
      </c>
      <c r="D70" s="88">
        <v>200</v>
      </c>
    </row>
    <row r="71" spans="1:4" ht="29.25" customHeight="1" x14ac:dyDescent="0.2">
      <c r="A71" s="282" t="s">
        <v>550</v>
      </c>
      <c r="B71" s="282"/>
      <c r="C71" s="282"/>
      <c r="D71" s="282"/>
    </row>
    <row r="72" spans="1:4" ht="93.75" customHeight="1" x14ac:dyDescent="0.2">
      <c r="A72" s="87" t="s">
        <v>551</v>
      </c>
      <c r="B72" s="89"/>
      <c r="C72" s="85" t="s">
        <v>552</v>
      </c>
      <c r="D72" s="115">
        <v>1699</v>
      </c>
    </row>
    <row r="73" spans="1:4" ht="106.5" customHeight="1" x14ac:dyDescent="0.2">
      <c r="A73" s="87" t="s">
        <v>553</v>
      </c>
      <c r="B73" s="89"/>
      <c r="C73" s="85" t="s">
        <v>554</v>
      </c>
      <c r="D73" s="88">
        <v>1990</v>
      </c>
    </row>
    <row r="74" spans="1:4" ht="106.5" customHeight="1" x14ac:dyDescent="0.2">
      <c r="A74" s="87" t="s">
        <v>555</v>
      </c>
      <c r="B74" s="117"/>
      <c r="C74" s="85" t="s">
        <v>556</v>
      </c>
      <c r="D74" s="88">
        <v>1990</v>
      </c>
    </row>
    <row r="75" spans="1:4" ht="106.5" customHeight="1" x14ac:dyDescent="0.2">
      <c r="A75" s="118" t="s">
        <v>557</v>
      </c>
      <c r="B75" s="89"/>
      <c r="C75" s="85" t="s">
        <v>558</v>
      </c>
      <c r="D75" s="88">
        <v>2590</v>
      </c>
    </row>
    <row r="76" spans="1:4" ht="30" customHeight="1" x14ac:dyDescent="0.2">
      <c r="A76" s="282" t="s">
        <v>559</v>
      </c>
      <c r="B76" s="282"/>
      <c r="C76" s="282"/>
      <c r="D76" s="282"/>
    </row>
    <row r="77" spans="1:4" ht="124.5" customHeight="1" x14ac:dyDescent="0.2">
      <c r="A77" s="119" t="s">
        <v>560</v>
      </c>
      <c r="B77" s="120"/>
      <c r="C77" s="121" t="s">
        <v>561</v>
      </c>
      <c r="D77" s="122">
        <v>14490</v>
      </c>
    </row>
    <row r="78" spans="1:4" ht="134.25" customHeight="1" x14ac:dyDescent="0.2">
      <c r="A78" s="123" t="s">
        <v>562</v>
      </c>
      <c r="B78" s="124"/>
      <c r="C78" s="85" t="s">
        <v>563</v>
      </c>
      <c r="D78" s="88">
        <v>16890</v>
      </c>
    </row>
    <row r="79" spans="1:4" ht="131.25" customHeight="1" x14ac:dyDescent="0.2">
      <c r="A79" s="125" t="s">
        <v>564</v>
      </c>
      <c r="B79" s="89"/>
      <c r="C79" s="85" t="s">
        <v>565</v>
      </c>
      <c r="D79" s="88">
        <v>17690</v>
      </c>
    </row>
    <row r="80" spans="1:4" ht="131.25" customHeight="1" x14ac:dyDescent="0.2">
      <c r="A80" s="123" t="s">
        <v>566</v>
      </c>
      <c r="B80" s="124"/>
      <c r="C80" s="85" t="s">
        <v>567</v>
      </c>
      <c r="D80" s="88">
        <v>21290</v>
      </c>
    </row>
    <row r="81" spans="1:4" ht="131.25" customHeight="1" x14ac:dyDescent="0.2">
      <c r="A81" s="123" t="s">
        <v>568</v>
      </c>
      <c r="B81" s="124"/>
      <c r="C81" s="85" t="s">
        <v>569</v>
      </c>
      <c r="D81" s="88">
        <v>26790</v>
      </c>
    </row>
    <row r="82" spans="1:4" ht="124.5" customHeight="1" x14ac:dyDescent="0.2">
      <c r="A82" s="125" t="s">
        <v>570</v>
      </c>
      <c r="B82" s="89"/>
      <c r="C82" s="85" t="s">
        <v>571</v>
      </c>
      <c r="D82" s="88">
        <v>17490</v>
      </c>
    </row>
    <row r="83" spans="1:4" ht="134.25" customHeight="1" x14ac:dyDescent="0.2">
      <c r="A83" s="123" t="s">
        <v>572</v>
      </c>
      <c r="B83" s="124"/>
      <c r="C83" s="85" t="s">
        <v>573</v>
      </c>
      <c r="D83" s="88">
        <v>20490</v>
      </c>
    </row>
    <row r="84" spans="1:4" ht="131.25" customHeight="1" x14ac:dyDescent="0.2">
      <c r="A84" s="125" t="s">
        <v>574</v>
      </c>
      <c r="B84" s="89"/>
      <c r="C84" s="85" t="s">
        <v>575</v>
      </c>
      <c r="D84" s="88">
        <v>21990</v>
      </c>
    </row>
    <row r="85" spans="1:4" ht="131.25" customHeight="1" x14ac:dyDescent="0.2">
      <c r="A85" s="123" t="s">
        <v>576</v>
      </c>
      <c r="B85" s="124"/>
      <c r="C85" s="85" t="s">
        <v>577</v>
      </c>
      <c r="D85" s="88">
        <v>26990</v>
      </c>
    </row>
    <row r="86" spans="1:4" ht="131.25" customHeight="1" x14ac:dyDescent="0.2">
      <c r="A86" s="126" t="s">
        <v>578</v>
      </c>
      <c r="B86" s="127"/>
      <c r="C86" s="128" t="s">
        <v>579</v>
      </c>
      <c r="D86" s="102">
        <v>54990</v>
      </c>
    </row>
    <row r="87" spans="1:4" ht="30" customHeight="1" x14ac:dyDescent="0.2">
      <c r="A87" s="282" t="s">
        <v>580</v>
      </c>
      <c r="B87" s="282"/>
      <c r="C87" s="282"/>
      <c r="D87" s="282"/>
    </row>
    <row r="88" spans="1:4" ht="41.25" customHeight="1" x14ac:dyDescent="0.2">
      <c r="A88" s="129" t="s">
        <v>581</v>
      </c>
      <c r="B88" s="287"/>
      <c r="C88" s="130" t="s">
        <v>582</v>
      </c>
      <c r="D88" s="131">
        <v>9490</v>
      </c>
    </row>
    <row r="89" spans="1:4" ht="41.25" customHeight="1" x14ac:dyDescent="0.2">
      <c r="A89" s="132" t="s">
        <v>583</v>
      </c>
      <c r="B89" s="287"/>
      <c r="C89" s="133" t="s">
        <v>584</v>
      </c>
      <c r="D89" s="134">
        <v>11890</v>
      </c>
    </row>
    <row r="90" spans="1:4" ht="47.25" customHeight="1" x14ac:dyDescent="0.2">
      <c r="A90" s="129" t="s">
        <v>585</v>
      </c>
      <c r="B90" s="287"/>
      <c r="C90" s="130" t="s">
        <v>586</v>
      </c>
      <c r="D90" s="131">
        <v>16290</v>
      </c>
    </row>
    <row r="91" spans="1:4" ht="47.25" customHeight="1" x14ac:dyDescent="0.2">
      <c r="A91" s="135" t="s">
        <v>587</v>
      </c>
      <c r="B91" s="287"/>
      <c r="C91" s="136" t="s">
        <v>588</v>
      </c>
      <c r="D91" s="137">
        <v>20990</v>
      </c>
    </row>
    <row r="92" spans="1:4" ht="47.25" customHeight="1" x14ac:dyDescent="0.2">
      <c r="A92" s="132" t="s">
        <v>589</v>
      </c>
      <c r="B92" s="287"/>
      <c r="C92" s="133" t="s">
        <v>590</v>
      </c>
      <c r="D92" s="134">
        <v>32990</v>
      </c>
    </row>
    <row r="93" spans="1:4" ht="15.75" customHeight="1" x14ac:dyDescent="0.2"/>
    <row r="94" spans="1:4" ht="15.75" customHeight="1" x14ac:dyDescent="0.2"/>
    <row r="95" spans="1:4" ht="15.75" customHeight="1" x14ac:dyDescent="0.2"/>
    <row r="96" spans="1:4"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16">
    <mergeCell ref="A1:D1"/>
    <mergeCell ref="B2:C2"/>
    <mergeCell ref="A3:D3"/>
    <mergeCell ref="A4:D4"/>
    <mergeCell ref="A5:D5"/>
    <mergeCell ref="A7:D7"/>
    <mergeCell ref="A10:D10"/>
    <mergeCell ref="A18:D18"/>
    <mergeCell ref="A22:D22"/>
    <mergeCell ref="A45:D45"/>
    <mergeCell ref="B90:B92"/>
    <mergeCell ref="B52:B53"/>
    <mergeCell ref="A71:D71"/>
    <mergeCell ref="A76:D76"/>
    <mergeCell ref="A87:D87"/>
    <mergeCell ref="B88:B89"/>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3C75"/>
  </sheetPr>
  <dimension ref="A1:E1003"/>
  <sheetViews>
    <sheetView zoomScaleNormal="100" workbookViewId="0">
      <pane ySplit="4" topLeftCell="A98" activePane="bottomLeft" state="frozen"/>
      <selection pane="bottomLeft" activeCell="A3" sqref="A3:XFD3"/>
    </sheetView>
  </sheetViews>
  <sheetFormatPr defaultRowHeight="12.75" x14ac:dyDescent="0.2"/>
  <cols>
    <col min="1" max="1" width="26" customWidth="1"/>
    <col min="2" max="2" width="16.42578125" customWidth="1"/>
    <col min="3" max="3" width="22.85546875" customWidth="1"/>
    <col min="4" max="4" width="74" customWidth="1"/>
    <col min="5" max="5" width="14.7109375" customWidth="1"/>
    <col min="6" max="23" width="17.28515625" customWidth="1"/>
    <col min="24" max="1021" width="14.42578125" customWidth="1"/>
    <col min="1022" max="1025" width="12.7109375" customWidth="1"/>
  </cols>
  <sheetData>
    <row r="1" spans="1:5" ht="57.75" customHeight="1" x14ac:dyDescent="0.2">
      <c r="A1" s="6"/>
      <c r="B1" s="294"/>
      <c r="C1" s="294"/>
      <c r="D1" s="138" t="s">
        <v>592</v>
      </c>
      <c r="E1" s="139"/>
    </row>
    <row r="2" spans="1:5" ht="16.5" customHeight="1" x14ac:dyDescent="0.2">
      <c r="A2" s="295" t="s">
        <v>593</v>
      </c>
      <c r="B2" s="295"/>
      <c r="C2" s="295"/>
      <c r="D2" s="295"/>
      <c r="E2" s="295"/>
    </row>
    <row r="3" spans="1:5" ht="13.5" customHeight="1" x14ac:dyDescent="0.2">
      <c r="A3" s="292" t="s">
        <v>594</v>
      </c>
      <c r="B3" s="292"/>
      <c r="C3" s="292"/>
      <c r="D3" s="292"/>
      <c r="E3" s="292"/>
    </row>
    <row r="4" spans="1:5" ht="23.25" customHeight="1" x14ac:dyDescent="0.2">
      <c r="A4" s="140" t="s">
        <v>44</v>
      </c>
      <c r="B4" s="141" t="s">
        <v>595</v>
      </c>
      <c r="C4" s="142" t="s">
        <v>591</v>
      </c>
      <c r="D4" s="140" t="s">
        <v>46</v>
      </c>
      <c r="E4" s="143" t="s">
        <v>47</v>
      </c>
    </row>
    <row r="5" spans="1:5" ht="28.5" customHeight="1" x14ac:dyDescent="0.2">
      <c r="A5" s="292" t="s">
        <v>596</v>
      </c>
      <c r="B5" s="292"/>
      <c r="C5" s="292"/>
      <c r="D5" s="292"/>
      <c r="E5" s="292"/>
    </row>
    <row r="6" spans="1:5" ht="17.25" customHeight="1" x14ac:dyDescent="0.2">
      <c r="A6" s="292" t="s">
        <v>597</v>
      </c>
      <c r="B6" s="292"/>
      <c r="C6" s="292"/>
      <c r="D6" s="292"/>
      <c r="E6" s="292"/>
    </row>
    <row r="7" spans="1:5" ht="65.25" customHeight="1" x14ac:dyDescent="0.2">
      <c r="A7" s="144" t="s">
        <v>598</v>
      </c>
      <c r="B7" s="145" t="s">
        <v>599</v>
      </c>
      <c r="C7" s="289"/>
      <c r="D7" s="147" t="s">
        <v>600</v>
      </c>
      <c r="E7" s="148">
        <v>3840</v>
      </c>
    </row>
    <row r="8" spans="1:5" ht="63.75" customHeight="1" x14ac:dyDescent="0.2">
      <c r="A8" s="144" t="s">
        <v>601</v>
      </c>
      <c r="B8" s="145" t="s">
        <v>599</v>
      </c>
      <c r="C8" s="289"/>
      <c r="D8" s="149" t="s">
        <v>602</v>
      </c>
      <c r="E8" s="148">
        <v>3840</v>
      </c>
    </row>
    <row r="9" spans="1:5" ht="66.75" customHeight="1" x14ac:dyDescent="0.2">
      <c r="A9" s="144" t="s">
        <v>603</v>
      </c>
      <c r="B9" s="145" t="s">
        <v>599</v>
      </c>
      <c r="C9" s="289"/>
      <c r="D9" s="150" t="s">
        <v>604</v>
      </c>
      <c r="E9" s="148">
        <v>3840</v>
      </c>
    </row>
    <row r="10" spans="1:5" ht="75.75" customHeight="1" x14ac:dyDescent="0.2">
      <c r="A10" s="144" t="s">
        <v>605</v>
      </c>
      <c r="B10" s="145" t="s">
        <v>599</v>
      </c>
      <c r="C10" s="289"/>
      <c r="D10" s="151" t="s">
        <v>606</v>
      </c>
      <c r="E10" s="148">
        <v>3840</v>
      </c>
    </row>
    <row r="11" spans="1:5" ht="75.75" customHeight="1" x14ac:dyDescent="0.2">
      <c r="A11" s="144" t="s">
        <v>607</v>
      </c>
      <c r="B11" s="145" t="s">
        <v>599</v>
      </c>
      <c r="C11" s="289"/>
      <c r="D11" s="152" t="s">
        <v>608</v>
      </c>
      <c r="E11" s="148">
        <v>3840</v>
      </c>
    </row>
    <row r="12" spans="1:5" ht="75.75" customHeight="1" x14ac:dyDescent="0.2">
      <c r="A12" s="144" t="s">
        <v>609</v>
      </c>
      <c r="B12" s="145" t="s">
        <v>599</v>
      </c>
      <c r="C12" s="289"/>
      <c r="D12" s="152" t="s">
        <v>610</v>
      </c>
      <c r="E12" s="148">
        <v>3840</v>
      </c>
    </row>
    <row r="13" spans="1:5" ht="75.75" customHeight="1" x14ac:dyDescent="0.2">
      <c r="A13" s="144" t="s">
        <v>611</v>
      </c>
      <c r="B13" s="145" t="s">
        <v>599</v>
      </c>
      <c r="C13" s="289"/>
      <c r="D13" s="151" t="s">
        <v>612</v>
      </c>
      <c r="E13" s="148">
        <v>3840</v>
      </c>
    </row>
    <row r="14" spans="1:5" ht="74.25" customHeight="1" x14ac:dyDescent="0.2">
      <c r="A14" s="144" t="s">
        <v>613</v>
      </c>
      <c r="B14" s="145" t="s">
        <v>599</v>
      </c>
      <c r="C14" s="289"/>
      <c r="D14" s="152" t="s">
        <v>614</v>
      </c>
      <c r="E14" s="148">
        <v>3840</v>
      </c>
    </row>
    <row r="15" spans="1:5" ht="72" customHeight="1" x14ac:dyDescent="0.2">
      <c r="A15" s="144" t="s">
        <v>615</v>
      </c>
      <c r="B15" s="145" t="s">
        <v>599</v>
      </c>
      <c r="C15" s="289"/>
      <c r="D15" s="152" t="s">
        <v>616</v>
      </c>
      <c r="E15" s="148">
        <v>3840</v>
      </c>
    </row>
    <row r="16" spans="1:5" ht="63.75" customHeight="1" x14ac:dyDescent="0.2">
      <c r="A16" s="153" t="s">
        <v>617</v>
      </c>
      <c r="B16" s="154" t="s">
        <v>618</v>
      </c>
      <c r="C16" s="289"/>
      <c r="D16" s="155" t="s">
        <v>619</v>
      </c>
      <c r="E16" s="156">
        <v>2990</v>
      </c>
    </row>
    <row r="17" spans="1:5" ht="60.75" customHeight="1" x14ac:dyDescent="0.2">
      <c r="A17" s="153" t="s">
        <v>620</v>
      </c>
      <c r="B17" s="154" t="s">
        <v>618</v>
      </c>
      <c r="C17" s="289"/>
      <c r="D17" s="155" t="s">
        <v>621</v>
      </c>
      <c r="E17" s="156">
        <v>2990</v>
      </c>
    </row>
    <row r="18" spans="1:5" ht="54.75" customHeight="1" x14ac:dyDescent="0.2">
      <c r="A18" s="144" t="s">
        <v>622</v>
      </c>
      <c r="B18" s="145" t="s">
        <v>599</v>
      </c>
      <c r="C18" s="293"/>
      <c r="D18" s="151" t="s">
        <v>623</v>
      </c>
      <c r="E18" s="148">
        <v>3840</v>
      </c>
    </row>
    <row r="19" spans="1:5" ht="54" customHeight="1" x14ac:dyDescent="0.2">
      <c r="A19" s="144" t="s">
        <v>624</v>
      </c>
      <c r="B19" s="145" t="s">
        <v>599</v>
      </c>
      <c r="C19" s="293"/>
      <c r="D19" s="151" t="s">
        <v>625</v>
      </c>
      <c r="E19" s="148">
        <v>3840</v>
      </c>
    </row>
    <row r="20" spans="1:5" ht="53.25" customHeight="1" x14ac:dyDescent="0.2">
      <c r="A20" s="144" t="s">
        <v>626</v>
      </c>
      <c r="B20" s="145" t="s">
        <v>599</v>
      </c>
      <c r="C20" s="293"/>
      <c r="D20" s="151" t="s">
        <v>627</v>
      </c>
      <c r="E20" s="148">
        <v>3840</v>
      </c>
    </row>
    <row r="21" spans="1:5" ht="60.75" customHeight="1" x14ac:dyDescent="0.2">
      <c r="A21" s="144" t="s">
        <v>628</v>
      </c>
      <c r="B21" s="145" t="s">
        <v>599</v>
      </c>
      <c r="C21" s="289"/>
      <c r="D21" s="151" t="s">
        <v>629</v>
      </c>
      <c r="E21" s="148">
        <v>6040</v>
      </c>
    </row>
    <row r="22" spans="1:5" ht="59.25" customHeight="1" x14ac:dyDescent="0.2">
      <c r="A22" s="144" t="s">
        <v>630</v>
      </c>
      <c r="B22" s="145" t="s">
        <v>599</v>
      </c>
      <c r="C22" s="289"/>
      <c r="D22" s="151" t="s">
        <v>631</v>
      </c>
      <c r="E22" s="148">
        <v>6040</v>
      </c>
    </row>
    <row r="23" spans="1:5" ht="59.25" customHeight="1" x14ac:dyDescent="0.2">
      <c r="A23" s="144" t="s">
        <v>632</v>
      </c>
      <c r="B23" s="145" t="s">
        <v>599</v>
      </c>
      <c r="C23" s="289"/>
      <c r="D23" s="151" t="s">
        <v>633</v>
      </c>
      <c r="E23" s="148">
        <v>6040</v>
      </c>
    </row>
    <row r="24" spans="1:5" ht="62.25" customHeight="1" x14ac:dyDescent="0.2">
      <c r="A24" s="144" t="s">
        <v>634</v>
      </c>
      <c r="B24" s="145" t="s">
        <v>599</v>
      </c>
      <c r="C24" s="289"/>
      <c r="D24" s="151" t="s">
        <v>635</v>
      </c>
      <c r="E24" s="148">
        <v>6590</v>
      </c>
    </row>
    <row r="25" spans="1:5" ht="64.5" customHeight="1" x14ac:dyDescent="0.2">
      <c r="A25" s="144" t="s">
        <v>636</v>
      </c>
      <c r="B25" s="145" t="s">
        <v>599</v>
      </c>
      <c r="C25" s="289"/>
      <c r="D25" s="151" t="s">
        <v>637</v>
      </c>
      <c r="E25" s="148">
        <v>6590</v>
      </c>
    </row>
    <row r="26" spans="1:5" ht="62.25" customHeight="1" x14ac:dyDescent="0.2">
      <c r="A26" s="144" t="s">
        <v>638</v>
      </c>
      <c r="B26" s="145" t="s">
        <v>599</v>
      </c>
      <c r="C26" s="289"/>
      <c r="D26" s="151" t="s">
        <v>639</v>
      </c>
      <c r="E26" s="148">
        <v>6590</v>
      </c>
    </row>
    <row r="27" spans="1:5" ht="16.5" customHeight="1" x14ac:dyDescent="0.2">
      <c r="A27" s="292" t="s">
        <v>640</v>
      </c>
      <c r="B27" s="292"/>
      <c r="C27" s="292"/>
      <c r="D27" s="292"/>
      <c r="E27" s="292"/>
    </row>
    <row r="28" spans="1:5" ht="46.5" customHeight="1" x14ac:dyDescent="0.2">
      <c r="A28" s="158" t="s">
        <v>641</v>
      </c>
      <c r="B28" s="145" t="s">
        <v>599</v>
      </c>
      <c r="C28" s="293"/>
      <c r="D28" s="151" t="s">
        <v>642</v>
      </c>
      <c r="E28" s="148">
        <v>6590</v>
      </c>
    </row>
    <row r="29" spans="1:5" ht="50.25" customHeight="1" x14ac:dyDescent="0.2">
      <c r="A29" s="144" t="s">
        <v>643</v>
      </c>
      <c r="B29" s="145" t="s">
        <v>599</v>
      </c>
      <c r="C29" s="293"/>
      <c r="D29" s="151" t="s">
        <v>644</v>
      </c>
      <c r="E29" s="148">
        <v>6590</v>
      </c>
    </row>
    <row r="30" spans="1:5" ht="48" customHeight="1" x14ac:dyDescent="0.2">
      <c r="A30" s="159" t="s">
        <v>645</v>
      </c>
      <c r="B30" s="145" t="s">
        <v>599</v>
      </c>
      <c r="C30" s="293"/>
      <c r="D30" s="151" t="s">
        <v>646</v>
      </c>
      <c r="E30" s="148">
        <v>6590</v>
      </c>
    </row>
    <row r="31" spans="1:5" ht="47.25" customHeight="1" x14ac:dyDescent="0.2">
      <c r="A31" s="158" t="s">
        <v>647</v>
      </c>
      <c r="B31" s="145" t="s">
        <v>599</v>
      </c>
      <c r="C31" s="293"/>
      <c r="D31" s="151" t="s">
        <v>648</v>
      </c>
      <c r="E31" s="148">
        <v>6590</v>
      </c>
    </row>
    <row r="32" spans="1:5" ht="48.75" customHeight="1" x14ac:dyDescent="0.2">
      <c r="A32" s="144" t="s">
        <v>649</v>
      </c>
      <c r="B32" s="145" t="s">
        <v>599</v>
      </c>
      <c r="C32" s="289"/>
      <c r="D32" s="151" t="s">
        <v>650</v>
      </c>
      <c r="E32" s="148">
        <v>6590</v>
      </c>
    </row>
    <row r="33" spans="1:5" ht="46.5" customHeight="1" x14ac:dyDescent="0.2">
      <c r="A33" s="144" t="s">
        <v>651</v>
      </c>
      <c r="B33" s="145" t="s">
        <v>599</v>
      </c>
      <c r="C33" s="289"/>
      <c r="D33" s="151" t="s">
        <v>652</v>
      </c>
      <c r="E33" s="148">
        <v>6590</v>
      </c>
    </row>
    <row r="34" spans="1:5" ht="45.75" customHeight="1" x14ac:dyDescent="0.2">
      <c r="A34" s="158" t="s">
        <v>653</v>
      </c>
      <c r="B34" s="145" t="s">
        <v>599</v>
      </c>
      <c r="C34" s="289"/>
      <c r="D34" s="151" t="s">
        <v>654</v>
      </c>
      <c r="E34" s="148">
        <v>6590</v>
      </c>
    </row>
    <row r="35" spans="1:5" ht="45.75" customHeight="1" x14ac:dyDescent="0.2">
      <c r="A35" s="144" t="s">
        <v>655</v>
      </c>
      <c r="B35" s="145" t="s">
        <v>599</v>
      </c>
      <c r="C35" s="289"/>
      <c r="D35" s="151" t="s">
        <v>656</v>
      </c>
      <c r="E35" s="148">
        <v>6590</v>
      </c>
    </row>
    <row r="36" spans="1:5" ht="46.5" customHeight="1" x14ac:dyDescent="0.2">
      <c r="A36" s="144" t="s">
        <v>657</v>
      </c>
      <c r="B36" s="145" t="s">
        <v>599</v>
      </c>
      <c r="C36" s="289"/>
      <c r="D36" s="151" t="s">
        <v>658</v>
      </c>
      <c r="E36" s="148">
        <v>6590</v>
      </c>
    </row>
    <row r="37" spans="1:5" ht="76.5" customHeight="1" x14ac:dyDescent="0.2">
      <c r="A37" s="144" t="s">
        <v>659</v>
      </c>
      <c r="B37" s="145" t="s">
        <v>599</v>
      </c>
      <c r="C37" s="157"/>
      <c r="D37" s="151" t="s">
        <v>660</v>
      </c>
      <c r="E37" s="148">
        <v>9890</v>
      </c>
    </row>
    <row r="38" spans="1:5" ht="74.25" customHeight="1" x14ac:dyDescent="0.2">
      <c r="A38" s="144" t="s">
        <v>661</v>
      </c>
      <c r="B38" s="145" t="s">
        <v>599</v>
      </c>
      <c r="C38" s="146"/>
      <c r="D38" s="151" t="s">
        <v>662</v>
      </c>
      <c r="E38" s="148">
        <v>9890</v>
      </c>
    </row>
    <row r="39" spans="1:5" ht="15.75" customHeight="1" x14ac:dyDescent="0.2">
      <c r="A39" s="292" t="s">
        <v>663</v>
      </c>
      <c r="B39" s="292"/>
      <c r="C39" s="292"/>
      <c r="D39" s="292"/>
      <c r="E39" s="292"/>
    </row>
    <row r="40" spans="1:5" ht="80.25" customHeight="1" x14ac:dyDescent="0.2">
      <c r="A40" s="158" t="s">
        <v>664</v>
      </c>
      <c r="B40" s="145" t="s">
        <v>599</v>
      </c>
      <c r="C40" s="289"/>
      <c r="D40" s="151" t="s">
        <v>665</v>
      </c>
      <c r="E40" s="148">
        <v>7690</v>
      </c>
    </row>
    <row r="41" spans="1:5" ht="81.75" customHeight="1" x14ac:dyDescent="0.2">
      <c r="A41" s="158" t="s">
        <v>666</v>
      </c>
      <c r="B41" s="145" t="s">
        <v>599</v>
      </c>
      <c r="C41" s="289"/>
      <c r="D41" s="151" t="s">
        <v>667</v>
      </c>
      <c r="E41" s="148">
        <v>7690</v>
      </c>
    </row>
    <row r="42" spans="1:5" ht="82.5" customHeight="1" x14ac:dyDescent="0.2">
      <c r="A42" s="158" t="s">
        <v>668</v>
      </c>
      <c r="B42" s="145" t="s">
        <v>599</v>
      </c>
      <c r="C42" s="289"/>
      <c r="D42" s="151" t="s">
        <v>669</v>
      </c>
      <c r="E42" s="148">
        <v>7690</v>
      </c>
    </row>
    <row r="43" spans="1:5" ht="78.75" customHeight="1" x14ac:dyDescent="0.2">
      <c r="A43" s="158" t="s">
        <v>670</v>
      </c>
      <c r="B43" s="145" t="s">
        <v>599</v>
      </c>
      <c r="C43" s="289"/>
      <c r="D43" s="151" t="s">
        <v>671</v>
      </c>
      <c r="E43" s="148">
        <v>7690</v>
      </c>
    </row>
    <row r="44" spans="1:5" ht="83.25" customHeight="1" x14ac:dyDescent="0.2">
      <c r="A44" s="158" t="s">
        <v>672</v>
      </c>
      <c r="B44" s="145" t="s">
        <v>599</v>
      </c>
      <c r="C44" s="289"/>
      <c r="D44" s="151" t="s">
        <v>673</v>
      </c>
      <c r="E44" s="148">
        <v>7690</v>
      </c>
    </row>
    <row r="45" spans="1:5" ht="85.5" customHeight="1" x14ac:dyDescent="0.2">
      <c r="A45" s="158" t="s">
        <v>674</v>
      </c>
      <c r="B45" s="145" t="s">
        <v>599</v>
      </c>
      <c r="C45" s="289"/>
      <c r="D45" s="151" t="s">
        <v>675</v>
      </c>
      <c r="E45" s="148">
        <v>7690</v>
      </c>
    </row>
    <row r="46" spans="1:5" ht="83.25" customHeight="1" x14ac:dyDescent="0.2">
      <c r="A46" s="158" t="s">
        <v>676</v>
      </c>
      <c r="B46" s="145" t="s">
        <v>599</v>
      </c>
      <c r="C46" s="289"/>
      <c r="D46" s="151" t="s">
        <v>677</v>
      </c>
      <c r="E46" s="148">
        <v>7690</v>
      </c>
    </row>
    <row r="47" spans="1:5" ht="85.5" customHeight="1" x14ac:dyDescent="0.2">
      <c r="A47" s="158" t="s">
        <v>678</v>
      </c>
      <c r="B47" s="145" t="s">
        <v>599</v>
      </c>
      <c r="C47" s="289"/>
      <c r="D47" s="151" t="s">
        <v>679</v>
      </c>
      <c r="E47" s="148">
        <v>7690</v>
      </c>
    </row>
    <row r="48" spans="1:5" ht="83.25" customHeight="1" x14ac:dyDescent="0.2">
      <c r="A48" s="158" t="s">
        <v>680</v>
      </c>
      <c r="B48" s="145" t="s">
        <v>599</v>
      </c>
      <c r="C48" s="289"/>
      <c r="D48" s="151" t="s">
        <v>681</v>
      </c>
      <c r="E48" s="148">
        <v>7690</v>
      </c>
    </row>
    <row r="49" spans="1:5" ht="76.5" customHeight="1" x14ac:dyDescent="0.2">
      <c r="A49" s="158" t="s">
        <v>682</v>
      </c>
      <c r="B49" s="145" t="s">
        <v>599</v>
      </c>
      <c r="C49" s="146"/>
      <c r="D49" s="149" t="s">
        <v>683</v>
      </c>
      <c r="E49" s="148">
        <v>12640</v>
      </c>
    </row>
    <row r="50" spans="1:5" ht="86.25" customHeight="1" x14ac:dyDescent="0.2">
      <c r="A50" s="158" t="s">
        <v>684</v>
      </c>
      <c r="B50" s="145" t="s">
        <v>599</v>
      </c>
      <c r="C50" s="146"/>
      <c r="D50" s="149" t="s">
        <v>685</v>
      </c>
      <c r="E50" s="148">
        <v>12640</v>
      </c>
    </row>
    <row r="51" spans="1:5" ht="86.25" customHeight="1" x14ac:dyDescent="0.2">
      <c r="A51" s="160" t="s">
        <v>686</v>
      </c>
      <c r="B51" s="161" t="s">
        <v>687</v>
      </c>
      <c r="C51" s="146"/>
      <c r="D51" s="162" t="s">
        <v>688</v>
      </c>
      <c r="E51" s="163">
        <v>12090</v>
      </c>
    </row>
    <row r="52" spans="1:5" ht="86.25" customHeight="1" x14ac:dyDescent="0.2">
      <c r="A52" s="160" t="s">
        <v>689</v>
      </c>
      <c r="B52" s="161" t="s">
        <v>687</v>
      </c>
      <c r="C52" s="291"/>
      <c r="D52" s="165" t="s">
        <v>690</v>
      </c>
      <c r="E52" s="163" t="s">
        <v>691</v>
      </c>
    </row>
    <row r="53" spans="1:5" ht="86.25" customHeight="1" x14ac:dyDescent="0.2">
      <c r="A53" s="160" t="s">
        <v>692</v>
      </c>
      <c r="B53" s="161" t="s">
        <v>687</v>
      </c>
      <c r="C53" s="291"/>
      <c r="D53" s="165" t="s">
        <v>693</v>
      </c>
      <c r="E53" s="163" t="s">
        <v>691</v>
      </c>
    </row>
    <row r="54" spans="1:5" ht="86.25" customHeight="1" x14ac:dyDescent="0.2">
      <c r="A54" s="160" t="s">
        <v>694</v>
      </c>
      <c r="B54" s="161" t="s">
        <v>687</v>
      </c>
      <c r="C54" s="291"/>
      <c r="D54" s="165" t="s">
        <v>695</v>
      </c>
      <c r="E54" s="163" t="s">
        <v>691</v>
      </c>
    </row>
    <row r="55" spans="1:5" ht="86.25" customHeight="1" x14ac:dyDescent="0.2">
      <c r="A55" s="166" t="s">
        <v>696</v>
      </c>
      <c r="B55" s="161" t="s">
        <v>687</v>
      </c>
      <c r="C55" s="291"/>
      <c r="D55" s="165" t="s">
        <v>697</v>
      </c>
      <c r="E55" s="167">
        <v>8790</v>
      </c>
    </row>
    <row r="56" spans="1:5" ht="86.25" customHeight="1" x14ac:dyDescent="0.2">
      <c r="A56" s="163" t="s">
        <v>698</v>
      </c>
      <c r="B56" s="161" t="s">
        <v>687</v>
      </c>
      <c r="C56" s="291"/>
      <c r="D56" s="165" t="s">
        <v>699</v>
      </c>
      <c r="E56" s="167">
        <v>8790</v>
      </c>
    </row>
    <row r="57" spans="1:5" ht="86.25" customHeight="1" x14ac:dyDescent="0.2">
      <c r="A57" s="168" t="s">
        <v>700</v>
      </c>
      <c r="B57" s="161" t="s">
        <v>687</v>
      </c>
      <c r="C57" s="291"/>
      <c r="D57" s="169" t="s">
        <v>701</v>
      </c>
      <c r="E57" s="167">
        <v>8790</v>
      </c>
    </row>
    <row r="58" spans="1:5" ht="124.5" customHeight="1" x14ac:dyDescent="0.2">
      <c r="A58" s="163" t="s">
        <v>702</v>
      </c>
      <c r="B58" s="161" t="s">
        <v>687</v>
      </c>
      <c r="C58" s="164"/>
      <c r="D58" s="170" t="s">
        <v>703</v>
      </c>
      <c r="E58" s="171">
        <v>32990</v>
      </c>
    </row>
    <row r="59" spans="1:5" ht="86.25" customHeight="1" x14ac:dyDescent="0.2">
      <c r="A59" s="172" t="s">
        <v>704</v>
      </c>
      <c r="B59" s="161" t="s">
        <v>687</v>
      </c>
      <c r="C59" s="291" t="s">
        <v>705</v>
      </c>
      <c r="D59" s="173" t="s">
        <v>706</v>
      </c>
      <c r="E59" s="167">
        <v>7910</v>
      </c>
    </row>
    <row r="60" spans="1:5" ht="86.25" customHeight="1" x14ac:dyDescent="0.2">
      <c r="A60" s="160" t="s">
        <v>707</v>
      </c>
      <c r="B60" s="161" t="s">
        <v>687</v>
      </c>
      <c r="C60" s="291"/>
      <c r="D60" s="173" t="s">
        <v>708</v>
      </c>
      <c r="E60" s="167">
        <v>7910</v>
      </c>
    </row>
    <row r="61" spans="1:5" ht="86.25" customHeight="1" x14ac:dyDescent="0.2">
      <c r="A61" s="166" t="s">
        <v>709</v>
      </c>
      <c r="B61" s="161" t="s">
        <v>687</v>
      </c>
      <c r="C61" s="291"/>
      <c r="D61" s="173" t="s">
        <v>710</v>
      </c>
      <c r="E61" s="167">
        <v>7910</v>
      </c>
    </row>
    <row r="62" spans="1:5" ht="86.25" customHeight="1" x14ac:dyDescent="0.2">
      <c r="A62" s="163" t="s">
        <v>711</v>
      </c>
      <c r="B62" s="161" t="s">
        <v>687</v>
      </c>
      <c r="C62" s="291" t="s">
        <v>705</v>
      </c>
      <c r="D62" s="170" t="s">
        <v>712</v>
      </c>
      <c r="E62" s="167">
        <v>8350</v>
      </c>
    </row>
    <row r="63" spans="1:5" ht="86.25" customHeight="1" x14ac:dyDescent="0.2">
      <c r="A63" s="172" t="s">
        <v>713</v>
      </c>
      <c r="B63" s="161" t="s">
        <v>687</v>
      </c>
      <c r="C63" s="291"/>
      <c r="D63" s="170" t="s">
        <v>714</v>
      </c>
      <c r="E63" s="167">
        <v>8350</v>
      </c>
    </row>
    <row r="64" spans="1:5" ht="86.25" customHeight="1" x14ac:dyDescent="0.2">
      <c r="A64" s="160" t="s">
        <v>715</v>
      </c>
      <c r="B64" s="161" t="s">
        <v>687</v>
      </c>
      <c r="C64" s="291"/>
      <c r="D64" s="170" t="s">
        <v>716</v>
      </c>
      <c r="E64" s="167">
        <v>8350</v>
      </c>
    </row>
    <row r="65" spans="1:5" ht="46.5" customHeight="1" x14ac:dyDescent="0.2">
      <c r="A65" s="144" t="s">
        <v>717</v>
      </c>
      <c r="B65" s="145" t="s">
        <v>599</v>
      </c>
      <c r="C65" s="289"/>
      <c r="D65" s="174" t="s">
        <v>718</v>
      </c>
      <c r="E65" s="175">
        <v>7690</v>
      </c>
    </row>
    <row r="66" spans="1:5" ht="47.25" customHeight="1" x14ac:dyDescent="0.2">
      <c r="A66" s="144" t="s">
        <v>719</v>
      </c>
      <c r="B66" s="145" t="s">
        <v>599</v>
      </c>
      <c r="C66" s="289"/>
      <c r="D66" s="151" t="s">
        <v>720</v>
      </c>
      <c r="E66" s="148">
        <v>7690</v>
      </c>
    </row>
    <row r="67" spans="1:5" ht="50.25" customHeight="1" x14ac:dyDescent="0.2">
      <c r="A67" s="144" t="s">
        <v>721</v>
      </c>
      <c r="B67" s="145" t="s">
        <v>599</v>
      </c>
      <c r="C67" s="289"/>
      <c r="D67" s="151" t="s">
        <v>722</v>
      </c>
      <c r="E67" s="148">
        <v>7690</v>
      </c>
    </row>
    <row r="68" spans="1:5" ht="63.75" customHeight="1" x14ac:dyDescent="0.2">
      <c r="A68" s="144" t="s">
        <v>723</v>
      </c>
      <c r="B68" s="145" t="s">
        <v>599</v>
      </c>
      <c r="C68" s="289"/>
      <c r="D68" s="151" t="s">
        <v>724</v>
      </c>
      <c r="E68" s="148">
        <v>7690</v>
      </c>
    </row>
    <row r="69" spans="1:5" ht="106.5" customHeight="1" x14ac:dyDescent="0.2">
      <c r="A69" s="166" t="s">
        <v>725</v>
      </c>
      <c r="B69" s="161" t="s">
        <v>687</v>
      </c>
      <c r="C69" s="164"/>
      <c r="D69" s="169" t="s">
        <v>726</v>
      </c>
      <c r="E69" s="171">
        <v>16490</v>
      </c>
    </row>
    <row r="70" spans="1:5" ht="63.75" customHeight="1" x14ac:dyDescent="0.2">
      <c r="A70" s="171" t="s">
        <v>727</v>
      </c>
      <c r="B70" s="161" t="s">
        <v>687</v>
      </c>
      <c r="C70" s="291"/>
      <c r="D70" s="170" t="s">
        <v>728</v>
      </c>
      <c r="E70" s="171" t="s">
        <v>729</v>
      </c>
    </row>
    <row r="71" spans="1:5" ht="63.75" customHeight="1" x14ac:dyDescent="0.2">
      <c r="A71" s="171" t="s">
        <v>730</v>
      </c>
      <c r="B71" s="161" t="s">
        <v>687</v>
      </c>
      <c r="C71" s="291"/>
      <c r="D71" s="170" t="s">
        <v>731</v>
      </c>
      <c r="E71" s="171" t="s">
        <v>729</v>
      </c>
    </row>
    <row r="72" spans="1:5" ht="63.75" customHeight="1" x14ac:dyDescent="0.2">
      <c r="A72" s="171" t="s">
        <v>732</v>
      </c>
      <c r="B72" s="161" t="s">
        <v>687</v>
      </c>
      <c r="C72" s="291"/>
      <c r="D72" s="170" t="s">
        <v>733</v>
      </c>
      <c r="E72" s="171" t="s">
        <v>729</v>
      </c>
    </row>
    <row r="73" spans="1:5" ht="63.75" customHeight="1" x14ac:dyDescent="0.2">
      <c r="A73" s="171" t="s">
        <v>734</v>
      </c>
      <c r="B73" s="161" t="s">
        <v>687</v>
      </c>
      <c r="C73" s="291"/>
      <c r="D73" s="170" t="s">
        <v>735</v>
      </c>
      <c r="E73" s="171" t="s">
        <v>736</v>
      </c>
    </row>
    <row r="74" spans="1:5" ht="63.75" customHeight="1" x14ac:dyDescent="0.2">
      <c r="A74" s="171" t="s">
        <v>737</v>
      </c>
      <c r="B74" s="161" t="s">
        <v>687</v>
      </c>
      <c r="C74" s="291"/>
      <c r="D74" s="170" t="s">
        <v>738</v>
      </c>
      <c r="E74" s="171" t="s">
        <v>739</v>
      </c>
    </row>
    <row r="75" spans="1:5" ht="63.75" customHeight="1" x14ac:dyDescent="0.2">
      <c r="A75" s="171" t="s">
        <v>740</v>
      </c>
      <c r="B75" s="161" t="s">
        <v>687</v>
      </c>
      <c r="C75" s="291"/>
      <c r="D75" s="170" t="s">
        <v>741</v>
      </c>
      <c r="E75" s="171" t="s">
        <v>742</v>
      </c>
    </row>
    <row r="76" spans="1:5" ht="63.75" customHeight="1" x14ac:dyDescent="0.2">
      <c r="A76" s="176" t="s">
        <v>743</v>
      </c>
      <c r="B76" s="161" t="s">
        <v>687</v>
      </c>
      <c r="C76" s="291"/>
      <c r="D76" s="177" t="s">
        <v>744</v>
      </c>
      <c r="E76" s="171" t="s">
        <v>745</v>
      </c>
    </row>
    <row r="77" spans="1:5" ht="63.75" customHeight="1" x14ac:dyDescent="0.2">
      <c r="A77" s="171" t="s">
        <v>746</v>
      </c>
      <c r="B77" s="161" t="s">
        <v>687</v>
      </c>
      <c r="C77" s="291"/>
      <c r="D77" s="170" t="s">
        <v>747</v>
      </c>
      <c r="E77" s="171" t="s">
        <v>748</v>
      </c>
    </row>
    <row r="78" spans="1:5" ht="63.75" customHeight="1" x14ac:dyDescent="0.2">
      <c r="A78" s="171" t="s">
        <v>749</v>
      </c>
      <c r="B78" s="161" t="s">
        <v>687</v>
      </c>
      <c r="C78" s="291"/>
      <c r="D78" s="170" t="s">
        <v>750</v>
      </c>
      <c r="E78" s="171" t="s">
        <v>751</v>
      </c>
    </row>
    <row r="79" spans="1:5" ht="97.5" customHeight="1" x14ac:dyDescent="0.2">
      <c r="A79" s="171" t="s">
        <v>752</v>
      </c>
      <c r="B79" s="161" t="s">
        <v>687</v>
      </c>
      <c r="C79" s="164"/>
      <c r="D79" s="170" t="s">
        <v>753</v>
      </c>
      <c r="E79" s="171">
        <v>13740</v>
      </c>
    </row>
    <row r="80" spans="1:5" ht="99.75" customHeight="1" x14ac:dyDescent="0.2">
      <c r="A80" s="171" t="s">
        <v>754</v>
      </c>
      <c r="B80" s="161" t="s">
        <v>687</v>
      </c>
      <c r="C80" s="164"/>
      <c r="D80" s="170" t="s">
        <v>755</v>
      </c>
      <c r="E80" s="171">
        <v>13740</v>
      </c>
    </row>
    <row r="81" spans="1:5" ht="27.75" customHeight="1" x14ac:dyDescent="0.2">
      <c r="A81" s="292" t="s">
        <v>756</v>
      </c>
      <c r="B81" s="292"/>
      <c r="C81" s="292"/>
      <c r="D81" s="292"/>
      <c r="E81" s="292"/>
    </row>
    <row r="82" spans="1:5" ht="92.25" customHeight="1" x14ac:dyDescent="0.2">
      <c r="A82" s="158" t="s">
        <v>757</v>
      </c>
      <c r="B82" s="145" t="s">
        <v>758</v>
      </c>
      <c r="C82" s="146"/>
      <c r="D82" s="152" t="s">
        <v>759</v>
      </c>
      <c r="E82" s="178">
        <v>5490</v>
      </c>
    </row>
    <row r="83" spans="1:5" ht="92.25" customHeight="1" x14ac:dyDescent="0.2">
      <c r="A83" s="158" t="s">
        <v>760</v>
      </c>
      <c r="B83" s="145" t="s">
        <v>758</v>
      </c>
      <c r="C83" s="146"/>
      <c r="D83" s="152" t="s">
        <v>761</v>
      </c>
      <c r="E83" s="178" t="s">
        <v>762</v>
      </c>
    </row>
    <row r="84" spans="1:5" ht="93" customHeight="1" x14ac:dyDescent="0.2">
      <c r="A84" s="158" t="s">
        <v>763</v>
      </c>
      <c r="B84" s="145" t="s">
        <v>758</v>
      </c>
      <c r="C84" s="146"/>
      <c r="D84" s="152" t="s">
        <v>764</v>
      </c>
      <c r="E84" s="178">
        <v>7690</v>
      </c>
    </row>
    <row r="85" spans="1:5" ht="106.5" customHeight="1" x14ac:dyDescent="0.2">
      <c r="A85" s="144" t="s">
        <v>765</v>
      </c>
      <c r="B85" s="145" t="s">
        <v>758</v>
      </c>
      <c r="C85" s="146"/>
      <c r="D85" s="152" t="s">
        <v>766</v>
      </c>
      <c r="E85" s="178">
        <v>10990</v>
      </c>
    </row>
    <row r="86" spans="1:5" ht="106.5" customHeight="1" x14ac:dyDescent="0.2">
      <c r="A86" s="144" t="s">
        <v>767</v>
      </c>
      <c r="B86" s="145" t="s">
        <v>758</v>
      </c>
      <c r="C86" s="146"/>
      <c r="D86" s="152" t="s">
        <v>768</v>
      </c>
      <c r="E86" s="148">
        <v>10990</v>
      </c>
    </row>
    <row r="87" spans="1:5" ht="106.5" customHeight="1" x14ac:dyDescent="0.2">
      <c r="A87" s="144" t="s">
        <v>769</v>
      </c>
      <c r="B87" s="145" t="s">
        <v>758</v>
      </c>
      <c r="C87" s="289"/>
      <c r="D87" s="152" t="s">
        <v>770</v>
      </c>
      <c r="E87" s="179">
        <v>10990</v>
      </c>
    </row>
    <row r="88" spans="1:5" ht="106.5" customHeight="1" x14ac:dyDescent="0.2">
      <c r="A88" s="144" t="s">
        <v>771</v>
      </c>
      <c r="B88" s="145" t="s">
        <v>758</v>
      </c>
      <c r="C88" s="289"/>
      <c r="D88" s="152" t="s">
        <v>772</v>
      </c>
      <c r="E88" s="148">
        <v>15940</v>
      </c>
    </row>
    <row r="89" spans="1:5" ht="106.5" customHeight="1" x14ac:dyDescent="0.2">
      <c r="A89" s="163" t="s">
        <v>773</v>
      </c>
      <c r="B89" s="161" t="s">
        <v>687</v>
      </c>
      <c r="C89" s="180"/>
      <c r="D89" s="173" t="s">
        <v>774</v>
      </c>
      <c r="E89" s="163">
        <v>15940</v>
      </c>
    </row>
    <row r="90" spans="1:5" ht="106.5" customHeight="1" x14ac:dyDescent="0.2">
      <c r="A90" s="144" t="s">
        <v>775</v>
      </c>
      <c r="B90" s="145" t="s">
        <v>758</v>
      </c>
      <c r="C90" s="181"/>
      <c r="D90" s="152" t="s">
        <v>776</v>
      </c>
      <c r="E90" s="179">
        <v>12640</v>
      </c>
    </row>
    <row r="91" spans="1:5" ht="106.5" customHeight="1" x14ac:dyDescent="0.2">
      <c r="A91" s="182" t="s">
        <v>777</v>
      </c>
      <c r="B91" s="161" t="s">
        <v>687</v>
      </c>
      <c r="C91" s="180"/>
      <c r="D91" s="177" t="s">
        <v>778</v>
      </c>
      <c r="E91" s="183">
        <v>12640</v>
      </c>
    </row>
    <row r="92" spans="1:5" ht="106.5" customHeight="1" x14ac:dyDescent="0.2">
      <c r="A92" s="144" t="s">
        <v>779</v>
      </c>
      <c r="B92" s="145" t="s">
        <v>758</v>
      </c>
      <c r="C92" s="184"/>
      <c r="D92" s="152" t="s">
        <v>780</v>
      </c>
      <c r="E92" s="148">
        <v>19240</v>
      </c>
    </row>
    <row r="93" spans="1:5" ht="106.5" customHeight="1" x14ac:dyDescent="0.2">
      <c r="A93" s="144" t="s">
        <v>781</v>
      </c>
      <c r="B93" s="145" t="s">
        <v>758</v>
      </c>
      <c r="C93" s="146"/>
      <c r="D93" s="152" t="s">
        <v>782</v>
      </c>
      <c r="E93" s="148" t="s">
        <v>783</v>
      </c>
    </row>
    <row r="94" spans="1:5" ht="105.75" customHeight="1" x14ac:dyDescent="0.2">
      <c r="A94" s="163" t="s">
        <v>784</v>
      </c>
      <c r="B94" s="161" t="s">
        <v>687</v>
      </c>
      <c r="C94" s="290"/>
      <c r="D94" s="170" t="s">
        <v>785</v>
      </c>
      <c r="E94" s="171">
        <v>14290</v>
      </c>
    </row>
    <row r="95" spans="1:5" ht="105.75" customHeight="1" x14ac:dyDescent="0.2">
      <c r="A95" s="163" t="s">
        <v>786</v>
      </c>
      <c r="B95" s="161" t="s">
        <v>687</v>
      </c>
      <c r="C95" s="290"/>
      <c r="D95" s="170" t="s">
        <v>787</v>
      </c>
      <c r="E95" s="171">
        <v>15390</v>
      </c>
    </row>
    <row r="96" spans="1:5" ht="105.75" customHeight="1" x14ac:dyDescent="0.2">
      <c r="A96" s="185" t="s">
        <v>788</v>
      </c>
      <c r="B96" s="161" t="s">
        <v>687</v>
      </c>
      <c r="C96" s="186"/>
      <c r="D96" s="187" t="s">
        <v>789</v>
      </c>
      <c r="E96" s="188"/>
    </row>
    <row r="97" spans="1:5" ht="105.75" customHeight="1" x14ac:dyDescent="0.2">
      <c r="A97" s="185" t="s">
        <v>790</v>
      </c>
      <c r="B97" s="161" t="s">
        <v>687</v>
      </c>
      <c r="C97" s="186"/>
      <c r="D97" s="187" t="s">
        <v>791</v>
      </c>
      <c r="E97" s="188"/>
    </row>
    <row r="98" spans="1:5" ht="15.75" customHeight="1" x14ac:dyDescent="0.2"/>
    <row r="99" spans="1:5" ht="15.75" customHeight="1" x14ac:dyDescent="0.2"/>
    <row r="100" spans="1:5" ht="15.75" customHeight="1" x14ac:dyDescent="0.2"/>
    <row r="101" spans="1:5" ht="15.75" customHeight="1" x14ac:dyDescent="0.2"/>
    <row r="102" spans="1:5" ht="15.75" customHeight="1" x14ac:dyDescent="0.2"/>
    <row r="103" spans="1:5" ht="15.75" customHeight="1" x14ac:dyDescent="0.2"/>
    <row r="104" spans="1:5" ht="15.75" customHeight="1" x14ac:dyDescent="0.2"/>
    <row r="105" spans="1:5" ht="15.75" customHeight="1" x14ac:dyDescent="0.2"/>
    <row r="106" spans="1:5" ht="15.75" customHeight="1" x14ac:dyDescent="0.2"/>
    <row r="107" spans="1:5" ht="15.75" customHeight="1" x14ac:dyDescent="0.2"/>
    <row r="108" spans="1:5" ht="15.75" customHeight="1" x14ac:dyDescent="0.2"/>
    <row r="109" spans="1:5" ht="15.75" customHeight="1" x14ac:dyDescent="0.2"/>
    <row r="110" spans="1:5" ht="15.75" customHeight="1" x14ac:dyDescent="0.2"/>
    <row r="111" spans="1:5" ht="15.75" customHeight="1" x14ac:dyDescent="0.2"/>
    <row r="112" spans="1:5"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sheetData>
  <mergeCells count="31">
    <mergeCell ref="B1:C1"/>
    <mergeCell ref="A2:E2"/>
    <mergeCell ref="A3:E3"/>
    <mergeCell ref="A5:E5"/>
    <mergeCell ref="A6:E6"/>
    <mergeCell ref="C7:C9"/>
    <mergeCell ref="C10:C12"/>
    <mergeCell ref="C13:C15"/>
    <mergeCell ref="C16:C17"/>
    <mergeCell ref="C18:C20"/>
    <mergeCell ref="C21:C23"/>
    <mergeCell ref="C24:C26"/>
    <mergeCell ref="A27:E27"/>
    <mergeCell ref="C28:C31"/>
    <mergeCell ref="C32:C36"/>
    <mergeCell ref="A39:E39"/>
    <mergeCell ref="C40:C42"/>
    <mergeCell ref="C43:C45"/>
    <mergeCell ref="C46:C48"/>
    <mergeCell ref="C52:C54"/>
    <mergeCell ref="C55:C57"/>
    <mergeCell ref="C59:C61"/>
    <mergeCell ref="C62:C64"/>
    <mergeCell ref="C65:C66"/>
    <mergeCell ref="C87:C88"/>
    <mergeCell ref="C94:C95"/>
    <mergeCell ref="C67:C68"/>
    <mergeCell ref="C70:C72"/>
    <mergeCell ref="C73:C75"/>
    <mergeCell ref="C76:C78"/>
    <mergeCell ref="A81:E81"/>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3C75"/>
  </sheetPr>
  <dimension ref="A1:E1003"/>
  <sheetViews>
    <sheetView tabSelected="1" zoomScaleNormal="100" workbookViewId="0">
      <pane ySplit="4" topLeftCell="A101" activePane="bottomLeft" state="frozen"/>
      <selection pane="bottomLeft" activeCell="A3" sqref="A3:XFD3"/>
    </sheetView>
  </sheetViews>
  <sheetFormatPr defaultRowHeight="12.75" x14ac:dyDescent="0.2"/>
  <cols>
    <col min="1" max="1" width="24" customWidth="1"/>
    <col min="2" max="2" width="16.42578125" customWidth="1"/>
    <col min="3" max="3" width="22.85546875" customWidth="1"/>
    <col min="4" max="4" width="74" customWidth="1"/>
    <col min="5" max="5" width="14.7109375" customWidth="1"/>
    <col min="6" max="23" width="17.28515625" customWidth="1"/>
    <col min="24" max="1021" width="14.42578125" customWidth="1"/>
    <col min="1022" max="1025" width="12.7109375" customWidth="1"/>
  </cols>
  <sheetData>
    <row r="1" spans="1:5" ht="48.75" customHeight="1" x14ac:dyDescent="0.2">
      <c r="A1" s="6"/>
      <c r="B1" s="302" t="s">
        <v>792</v>
      </c>
      <c r="C1" s="302"/>
      <c r="D1" s="302"/>
      <c r="E1" s="189"/>
    </row>
    <row r="2" spans="1:5" ht="16.5" customHeight="1" x14ac:dyDescent="0.2">
      <c r="A2" s="295" t="s">
        <v>593</v>
      </c>
      <c r="B2" s="295"/>
      <c r="C2" s="295"/>
      <c r="D2" s="295"/>
      <c r="E2" s="295"/>
    </row>
    <row r="3" spans="1:5" ht="13.5" customHeight="1" x14ac:dyDescent="0.2">
      <c r="A3" s="303" t="s">
        <v>594</v>
      </c>
      <c r="B3" s="303"/>
      <c r="C3" s="303"/>
      <c r="D3" s="303"/>
      <c r="E3" s="303"/>
    </row>
    <row r="4" spans="1:5" ht="23.25" customHeight="1" x14ac:dyDescent="0.2">
      <c r="A4" s="190" t="s">
        <v>44</v>
      </c>
      <c r="B4" s="191" t="s">
        <v>595</v>
      </c>
      <c r="C4" s="192" t="s">
        <v>591</v>
      </c>
      <c r="D4" s="193" t="s">
        <v>46</v>
      </c>
      <c r="E4" s="194" t="s">
        <v>47</v>
      </c>
    </row>
    <row r="5" spans="1:5" ht="23.25" customHeight="1" x14ac:dyDescent="0.2">
      <c r="A5" s="292" t="s">
        <v>793</v>
      </c>
      <c r="B5" s="292"/>
      <c r="C5" s="292"/>
      <c r="D5" s="292"/>
      <c r="E5" s="292"/>
    </row>
    <row r="6" spans="1:5" ht="12.75" customHeight="1" x14ac:dyDescent="0.2">
      <c r="A6" s="292" t="s">
        <v>794</v>
      </c>
      <c r="B6" s="292"/>
      <c r="C6" s="292"/>
      <c r="D6" s="292"/>
      <c r="E6" s="292"/>
    </row>
    <row r="7" spans="1:5" ht="67.5" customHeight="1" x14ac:dyDescent="0.2">
      <c r="A7" s="195" t="s">
        <v>795</v>
      </c>
      <c r="B7" s="196" t="s">
        <v>599</v>
      </c>
      <c r="C7" s="296"/>
      <c r="D7" s="152" t="s">
        <v>796</v>
      </c>
      <c r="E7" s="198">
        <v>2080</v>
      </c>
    </row>
    <row r="8" spans="1:5" ht="67.5" customHeight="1" x14ac:dyDescent="0.2">
      <c r="A8" s="195" t="s">
        <v>797</v>
      </c>
      <c r="B8" s="196" t="s">
        <v>599</v>
      </c>
      <c r="C8" s="296"/>
      <c r="D8" s="152" t="s">
        <v>798</v>
      </c>
      <c r="E8" s="198">
        <v>2080</v>
      </c>
    </row>
    <row r="9" spans="1:5" ht="67.5" customHeight="1" x14ac:dyDescent="0.2">
      <c r="A9" s="195" t="s">
        <v>799</v>
      </c>
      <c r="B9" s="196" t="s">
        <v>599</v>
      </c>
      <c r="C9" s="296"/>
      <c r="D9" s="152" t="s">
        <v>800</v>
      </c>
      <c r="E9" s="198">
        <v>2080</v>
      </c>
    </row>
    <row r="10" spans="1:5" ht="66" customHeight="1" x14ac:dyDescent="0.2">
      <c r="A10" s="199" t="s">
        <v>801</v>
      </c>
      <c r="B10" s="196" t="s">
        <v>599</v>
      </c>
      <c r="C10" s="296"/>
      <c r="D10" s="152" t="s">
        <v>802</v>
      </c>
      <c r="E10" s="198">
        <v>1485</v>
      </c>
    </row>
    <row r="11" spans="1:5" ht="66" customHeight="1" x14ac:dyDescent="0.2">
      <c r="A11" s="199" t="s">
        <v>803</v>
      </c>
      <c r="B11" s="196" t="s">
        <v>599</v>
      </c>
      <c r="C11" s="296"/>
      <c r="D11" s="152" t="s">
        <v>804</v>
      </c>
      <c r="E11" s="198">
        <v>1485</v>
      </c>
    </row>
    <row r="12" spans="1:5" ht="66" customHeight="1" x14ac:dyDescent="0.2">
      <c r="A12" s="199" t="s">
        <v>805</v>
      </c>
      <c r="B12" s="196" t="s">
        <v>599</v>
      </c>
      <c r="C12" s="296"/>
      <c r="D12" s="152" t="s">
        <v>806</v>
      </c>
      <c r="E12" s="198">
        <v>1485</v>
      </c>
    </row>
    <row r="13" spans="1:5" ht="69.75" customHeight="1" x14ac:dyDescent="0.2">
      <c r="A13" s="159" t="s">
        <v>807</v>
      </c>
      <c r="B13" s="196" t="s">
        <v>599</v>
      </c>
      <c r="C13" s="296"/>
      <c r="D13" s="200" t="s">
        <v>808</v>
      </c>
      <c r="E13" s="198">
        <v>2080</v>
      </c>
    </row>
    <row r="14" spans="1:5" ht="69.75" customHeight="1" x14ac:dyDescent="0.2">
      <c r="A14" s="159" t="s">
        <v>809</v>
      </c>
      <c r="B14" s="196" t="s">
        <v>599</v>
      </c>
      <c r="C14" s="296"/>
      <c r="D14" s="200" t="s">
        <v>810</v>
      </c>
      <c r="E14" s="198">
        <v>2080</v>
      </c>
    </row>
    <row r="15" spans="1:5" ht="69.75" customHeight="1" x14ac:dyDescent="0.2">
      <c r="A15" s="159" t="s">
        <v>811</v>
      </c>
      <c r="B15" s="196" t="s">
        <v>599</v>
      </c>
      <c r="C15" s="296"/>
      <c r="D15" s="201" t="s">
        <v>812</v>
      </c>
      <c r="E15" s="198">
        <v>2080</v>
      </c>
    </row>
    <row r="16" spans="1:5" ht="79.5" customHeight="1" x14ac:dyDescent="0.2">
      <c r="A16" s="202" t="s">
        <v>813</v>
      </c>
      <c r="B16" s="196" t="s">
        <v>599</v>
      </c>
      <c r="C16" s="203"/>
      <c r="D16" s="204" t="s">
        <v>814</v>
      </c>
      <c r="E16" s="198">
        <v>3840</v>
      </c>
    </row>
    <row r="17" spans="1:5" ht="91.5" customHeight="1" x14ac:dyDescent="0.2">
      <c r="A17" s="202" t="s">
        <v>815</v>
      </c>
      <c r="B17" s="196" t="s">
        <v>599</v>
      </c>
      <c r="C17" s="203"/>
      <c r="D17" s="205" t="s">
        <v>816</v>
      </c>
      <c r="E17" s="198">
        <v>3510</v>
      </c>
    </row>
    <row r="18" spans="1:5" ht="121.5" customHeight="1" x14ac:dyDescent="0.2">
      <c r="A18" s="163" t="s">
        <v>817</v>
      </c>
      <c r="B18" s="206" t="s">
        <v>687</v>
      </c>
      <c r="C18" s="207"/>
      <c r="D18" s="208" t="s">
        <v>818</v>
      </c>
      <c r="E18" s="156">
        <v>4610</v>
      </c>
    </row>
    <row r="19" spans="1:5" ht="72.75" customHeight="1" x14ac:dyDescent="0.2">
      <c r="A19" s="163" t="s">
        <v>819</v>
      </c>
      <c r="B19" s="154" t="s">
        <v>618</v>
      </c>
      <c r="C19" s="301"/>
      <c r="D19" s="209" t="s">
        <v>820</v>
      </c>
      <c r="E19" s="210">
        <v>2990</v>
      </c>
    </row>
    <row r="20" spans="1:5" ht="72.75" customHeight="1" x14ac:dyDescent="0.2">
      <c r="A20" s="211" t="s">
        <v>821</v>
      </c>
      <c r="B20" s="212" t="s">
        <v>599</v>
      </c>
      <c r="C20" s="301"/>
      <c r="D20" s="213" t="s">
        <v>816</v>
      </c>
      <c r="E20" s="214">
        <v>3840</v>
      </c>
    </row>
    <row r="21" spans="1:5" ht="12" customHeight="1" x14ac:dyDescent="0.2">
      <c r="A21" s="292" t="s">
        <v>822</v>
      </c>
      <c r="B21" s="292"/>
      <c r="C21" s="292"/>
      <c r="D21" s="292"/>
      <c r="E21" s="292"/>
    </row>
    <row r="22" spans="1:5" ht="63.75" customHeight="1" x14ac:dyDescent="0.2">
      <c r="A22" s="195" t="s">
        <v>823</v>
      </c>
      <c r="B22" s="196" t="s">
        <v>599</v>
      </c>
      <c r="C22" s="300"/>
      <c r="D22" s="215" t="s">
        <v>824</v>
      </c>
      <c r="E22" s="198">
        <v>2740</v>
      </c>
    </row>
    <row r="23" spans="1:5" ht="63.75" customHeight="1" x14ac:dyDescent="0.2">
      <c r="A23" s="195" t="s">
        <v>825</v>
      </c>
      <c r="B23" s="196" t="s">
        <v>599</v>
      </c>
      <c r="C23" s="300"/>
      <c r="D23" s="216" t="s">
        <v>826</v>
      </c>
      <c r="E23" s="198">
        <v>2740</v>
      </c>
    </row>
    <row r="24" spans="1:5" ht="63.75" customHeight="1" x14ac:dyDescent="0.2">
      <c r="A24" s="195" t="s">
        <v>827</v>
      </c>
      <c r="B24" s="196" t="s">
        <v>599</v>
      </c>
      <c r="C24" s="300"/>
      <c r="D24" s="215" t="s">
        <v>828</v>
      </c>
      <c r="E24" s="198">
        <v>2740</v>
      </c>
    </row>
    <row r="25" spans="1:5" ht="63.75" customHeight="1" x14ac:dyDescent="0.2">
      <c r="A25" s="163" t="s">
        <v>829</v>
      </c>
      <c r="B25" s="206" t="s">
        <v>687</v>
      </c>
      <c r="C25" s="299"/>
      <c r="D25" s="217" t="s">
        <v>830</v>
      </c>
      <c r="E25" s="218">
        <v>2740</v>
      </c>
    </row>
    <row r="26" spans="1:5" ht="63.75" customHeight="1" x14ac:dyDescent="0.2">
      <c r="A26" s="163" t="s">
        <v>831</v>
      </c>
      <c r="B26" s="206" t="s">
        <v>687</v>
      </c>
      <c r="C26" s="299"/>
      <c r="D26" s="217" t="s">
        <v>832</v>
      </c>
      <c r="E26" s="218">
        <v>2740</v>
      </c>
    </row>
    <row r="27" spans="1:5" ht="63.75" customHeight="1" x14ac:dyDescent="0.2">
      <c r="A27" s="163" t="s">
        <v>833</v>
      </c>
      <c r="B27" s="206" t="s">
        <v>687</v>
      </c>
      <c r="C27" s="299"/>
      <c r="D27" s="217" t="s">
        <v>834</v>
      </c>
      <c r="E27" s="218">
        <v>2740</v>
      </c>
    </row>
    <row r="28" spans="1:5" ht="69" customHeight="1" x14ac:dyDescent="0.2">
      <c r="A28" s="195" t="s">
        <v>835</v>
      </c>
      <c r="B28" s="196" t="s">
        <v>599</v>
      </c>
      <c r="C28" s="289"/>
      <c r="D28" s="219" t="s">
        <v>836</v>
      </c>
      <c r="E28" s="198">
        <v>2410</v>
      </c>
    </row>
    <row r="29" spans="1:5" ht="69" customHeight="1" x14ac:dyDescent="0.2">
      <c r="A29" s="195" t="s">
        <v>837</v>
      </c>
      <c r="B29" s="196" t="s">
        <v>599</v>
      </c>
      <c r="C29" s="289"/>
      <c r="D29" s="219" t="s">
        <v>838</v>
      </c>
      <c r="E29" s="198">
        <v>2410</v>
      </c>
    </row>
    <row r="30" spans="1:5" ht="69" customHeight="1" x14ac:dyDescent="0.2">
      <c r="A30" s="195" t="s">
        <v>839</v>
      </c>
      <c r="B30" s="196" t="s">
        <v>599</v>
      </c>
      <c r="C30" s="289"/>
      <c r="D30" s="219" t="s">
        <v>840</v>
      </c>
      <c r="E30" s="198">
        <v>2410</v>
      </c>
    </row>
    <row r="31" spans="1:5" ht="69" customHeight="1" x14ac:dyDescent="0.2">
      <c r="A31" s="163" t="s">
        <v>841</v>
      </c>
      <c r="B31" s="206" t="s">
        <v>687</v>
      </c>
      <c r="C31" s="299"/>
      <c r="D31" s="220" t="s">
        <v>842</v>
      </c>
      <c r="E31" s="218">
        <v>3070</v>
      </c>
    </row>
    <row r="32" spans="1:5" ht="69" customHeight="1" x14ac:dyDescent="0.2">
      <c r="A32" s="163" t="s">
        <v>843</v>
      </c>
      <c r="B32" s="206" t="s">
        <v>687</v>
      </c>
      <c r="C32" s="299"/>
      <c r="D32" s="220" t="s">
        <v>844</v>
      </c>
      <c r="E32" s="218">
        <v>3070</v>
      </c>
    </row>
    <row r="33" spans="1:5" ht="69" customHeight="1" x14ac:dyDescent="0.2">
      <c r="A33" s="163" t="s">
        <v>845</v>
      </c>
      <c r="B33" s="206" t="s">
        <v>687</v>
      </c>
      <c r="C33" s="299"/>
      <c r="D33" s="220" t="s">
        <v>846</v>
      </c>
      <c r="E33" s="218">
        <v>3070</v>
      </c>
    </row>
    <row r="34" spans="1:5" ht="69" customHeight="1" x14ac:dyDescent="0.2">
      <c r="A34" s="163" t="s">
        <v>847</v>
      </c>
      <c r="B34" s="206" t="s">
        <v>687</v>
      </c>
      <c r="C34" s="299"/>
      <c r="D34" s="220" t="s">
        <v>848</v>
      </c>
      <c r="E34" s="218">
        <v>3290</v>
      </c>
    </row>
    <row r="35" spans="1:5" ht="69" customHeight="1" x14ac:dyDescent="0.2">
      <c r="A35" s="163" t="s">
        <v>849</v>
      </c>
      <c r="B35" s="206" t="s">
        <v>687</v>
      </c>
      <c r="C35" s="299"/>
      <c r="D35" s="220" t="s">
        <v>850</v>
      </c>
      <c r="E35" s="218">
        <v>3290</v>
      </c>
    </row>
    <row r="36" spans="1:5" ht="69" customHeight="1" x14ac:dyDescent="0.2">
      <c r="A36" s="163" t="s">
        <v>851</v>
      </c>
      <c r="B36" s="206" t="s">
        <v>687</v>
      </c>
      <c r="C36" s="299"/>
      <c r="D36" s="220" t="s">
        <v>852</v>
      </c>
      <c r="E36" s="218">
        <v>3290</v>
      </c>
    </row>
    <row r="37" spans="1:5" ht="69" customHeight="1" x14ac:dyDescent="0.2">
      <c r="A37" s="163" t="s">
        <v>853</v>
      </c>
      <c r="B37" s="206" t="s">
        <v>687</v>
      </c>
      <c r="C37" s="299"/>
      <c r="D37" s="220" t="s">
        <v>854</v>
      </c>
      <c r="E37" s="218">
        <v>3290</v>
      </c>
    </row>
    <row r="38" spans="1:5" ht="102" customHeight="1" x14ac:dyDescent="0.2">
      <c r="A38" s="163" t="s">
        <v>855</v>
      </c>
      <c r="B38" s="206" t="s">
        <v>687</v>
      </c>
      <c r="C38" s="207"/>
      <c r="D38" s="220" t="s">
        <v>856</v>
      </c>
      <c r="E38" s="218">
        <v>25290</v>
      </c>
    </row>
    <row r="39" spans="1:5" ht="69" customHeight="1" x14ac:dyDescent="0.2">
      <c r="A39" s="158" t="s">
        <v>857</v>
      </c>
      <c r="B39" s="196" t="s">
        <v>599</v>
      </c>
      <c r="C39" s="296"/>
      <c r="D39" s="219" t="s">
        <v>858</v>
      </c>
      <c r="E39" s="198">
        <v>3850</v>
      </c>
    </row>
    <row r="40" spans="1:5" ht="69" customHeight="1" x14ac:dyDescent="0.2">
      <c r="A40" s="158" t="s">
        <v>859</v>
      </c>
      <c r="B40" s="196" t="s">
        <v>599</v>
      </c>
      <c r="C40" s="296"/>
      <c r="D40" s="219" t="s">
        <v>860</v>
      </c>
      <c r="E40" s="198">
        <v>3850</v>
      </c>
    </row>
    <row r="41" spans="1:5" ht="69" customHeight="1" x14ac:dyDescent="0.2">
      <c r="A41" s="158" t="s">
        <v>861</v>
      </c>
      <c r="B41" s="196" t="s">
        <v>599</v>
      </c>
      <c r="C41" s="296"/>
      <c r="D41" s="219" t="s">
        <v>862</v>
      </c>
      <c r="E41" s="198">
        <v>3850</v>
      </c>
    </row>
    <row r="42" spans="1:5" ht="69" customHeight="1" x14ac:dyDescent="0.2">
      <c r="A42" s="158" t="s">
        <v>863</v>
      </c>
      <c r="B42" s="196" t="s">
        <v>599</v>
      </c>
      <c r="C42" s="296"/>
      <c r="D42" s="219" t="s">
        <v>864</v>
      </c>
      <c r="E42" s="198">
        <v>3730</v>
      </c>
    </row>
    <row r="43" spans="1:5" ht="69" customHeight="1" x14ac:dyDescent="0.2">
      <c r="A43" s="158" t="s">
        <v>865</v>
      </c>
      <c r="B43" s="196" t="s">
        <v>599</v>
      </c>
      <c r="C43" s="296"/>
      <c r="D43" s="219" t="s">
        <v>866</v>
      </c>
      <c r="E43" s="198">
        <v>3730</v>
      </c>
    </row>
    <row r="44" spans="1:5" ht="69" customHeight="1" x14ac:dyDescent="0.2">
      <c r="A44" s="158" t="s">
        <v>867</v>
      </c>
      <c r="B44" s="196" t="s">
        <v>599</v>
      </c>
      <c r="C44" s="296"/>
      <c r="D44" s="219" t="s">
        <v>868</v>
      </c>
      <c r="E44" s="198">
        <v>3730</v>
      </c>
    </row>
    <row r="45" spans="1:5" ht="84" customHeight="1" x14ac:dyDescent="0.2">
      <c r="A45" s="195" t="s">
        <v>869</v>
      </c>
      <c r="B45" s="196" t="s">
        <v>599</v>
      </c>
      <c r="C45" s="296"/>
      <c r="D45" s="201" t="s">
        <v>870</v>
      </c>
      <c r="E45" s="198">
        <v>3070</v>
      </c>
    </row>
    <row r="46" spans="1:5" ht="84" customHeight="1" x14ac:dyDescent="0.2">
      <c r="A46" s="195" t="s">
        <v>871</v>
      </c>
      <c r="B46" s="196" t="s">
        <v>599</v>
      </c>
      <c r="C46" s="296"/>
      <c r="D46" s="201" t="s">
        <v>872</v>
      </c>
      <c r="E46" s="198">
        <v>3070</v>
      </c>
    </row>
    <row r="47" spans="1:5" ht="84" customHeight="1" x14ac:dyDescent="0.2">
      <c r="A47" s="195" t="s">
        <v>873</v>
      </c>
      <c r="B47" s="196" t="s">
        <v>599</v>
      </c>
      <c r="C47" s="296"/>
      <c r="D47" s="201" t="s">
        <v>874</v>
      </c>
      <c r="E47" s="198">
        <v>3070</v>
      </c>
    </row>
    <row r="48" spans="1:5" ht="78" customHeight="1" x14ac:dyDescent="0.2">
      <c r="A48" s="202" t="s">
        <v>875</v>
      </c>
      <c r="B48" s="221" t="s">
        <v>599</v>
      </c>
      <c r="C48" s="197"/>
      <c r="D48" s="204" t="s">
        <v>876</v>
      </c>
      <c r="E48" s="222">
        <v>5710</v>
      </c>
    </row>
    <row r="49" spans="1:5" ht="87.75" customHeight="1" x14ac:dyDescent="0.2">
      <c r="A49" s="211" t="s">
        <v>877</v>
      </c>
      <c r="B49" s="212" t="s">
        <v>599</v>
      </c>
      <c r="C49" s="223"/>
      <c r="D49" s="200" t="s">
        <v>878</v>
      </c>
      <c r="E49" s="214">
        <v>4940</v>
      </c>
    </row>
    <row r="50" spans="1:5" ht="87.75" customHeight="1" x14ac:dyDescent="0.2">
      <c r="A50" s="211" t="s">
        <v>879</v>
      </c>
      <c r="B50" s="212" t="s">
        <v>599</v>
      </c>
      <c r="C50" s="223"/>
      <c r="D50" s="224" t="s">
        <v>880</v>
      </c>
      <c r="E50" s="214">
        <v>4940</v>
      </c>
    </row>
    <row r="51" spans="1:5" ht="12" customHeight="1" x14ac:dyDescent="0.2">
      <c r="A51" s="292" t="s">
        <v>881</v>
      </c>
      <c r="B51" s="292"/>
      <c r="C51" s="292"/>
      <c r="D51" s="292"/>
      <c r="E51" s="292"/>
    </row>
    <row r="52" spans="1:5" ht="72" customHeight="1" x14ac:dyDescent="0.2">
      <c r="A52" s="158" t="s">
        <v>882</v>
      </c>
      <c r="B52" s="196" t="s">
        <v>599</v>
      </c>
      <c r="C52" s="296"/>
      <c r="D52" s="225" t="s">
        <v>883</v>
      </c>
      <c r="E52" s="198">
        <v>3290</v>
      </c>
    </row>
    <row r="53" spans="1:5" ht="70.5" customHeight="1" x14ac:dyDescent="0.2">
      <c r="A53" s="226" t="s">
        <v>884</v>
      </c>
      <c r="B53" s="196" t="s">
        <v>599</v>
      </c>
      <c r="C53" s="296"/>
      <c r="D53" s="225" t="s">
        <v>885</v>
      </c>
      <c r="E53" s="198">
        <v>3290</v>
      </c>
    </row>
    <row r="54" spans="1:5" ht="69.75" customHeight="1" x14ac:dyDescent="0.2">
      <c r="A54" s="226" t="s">
        <v>886</v>
      </c>
      <c r="B54" s="196" t="s">
        <v>599</v>
      </c>
      <c r="C54" s="296"/>
      <c r="D54" s="225" t="s">
        <v>887</v>
      </c>
      <c r="E54" s="198">
        <v>3290</v>
      </c>
    </row>
    <row r="55" spans="1:5" ht="72.75" customHeight="1" x14ac:dyDescent="0.2">
      <c r="A55" s="226" t="s">
        <v>888</v>
      </c>
      <c r="B55" s="196" t="s">
        <v>599</v>
      </c>
      <c r="C55" s="296"/>
      <c r="D55" s="225" t="s">
        <v>889</v>
      </c>
      <c r="E55" s="198">
        <v>3290</v>
      </c>
    </row>
    <row r="56" spans="1:5" ht="72.75" customHeight="1" x14ac:dyDescent="0.2">
      <c r="A56" s="227" t="s">
        <v>890</v>
      </c>
      <c r="B56" s="196" t="s">
        <v>599</v>
      </c>
      <c r="C56" s="296"/>
      <c r="D56" s="205" t="s">
        <v>891</v>
      </c>
      <c r="E56" s="198">
        <v>3290</v>
      </c>
    </row>
    <row r="57" spans="1:5" ht="75" customHeight="1" x14ac:dyDescent="0.2">
      <c r="A57" s="228" t="s">
        <v>892</v>
      </c>
      <c r="B57" s="212" t="s">
        <v>599</v>
      </c>
      <c r="C57" s="296"/>
      <c r="D57" s="213" t="s">
        <v>893</v>
      </c>
      <c r="E57" s="214">
        <v>3290</v>
      </c>
    </row>
    <row r="58" spans="1:5" ht="9.75" customHeight="1" x14ac:dyDescent="0.2">
      <c r="A58" s="292" t="s">
        <v>894</v>
      </c>
      <c r="B58" s="292"/>
      <c r="C58" s="292"/>
      <c r="D58" s="292"/>
      <c r="E58" s="292"/>
    </row>
    <row r="59" spans="1:5" ht="75" customHeight="1" x14ac:dyDescent="0.2">
      <c r="A59" s="229" t="s">
        <v>895</v>
      </c>
      <c r="B59" s="196" t="s">
        <v>599</v>
      </c>
      <c r="C59" s="298"/>
      <c r="D59" s="230" t="s">
        <v>896</v>
      </c>
      <c r="E59" s="198">
        <v>4390</v>
      </c>
    </row>
    <row r="60" spans="1:5" ht="75" customHeight="1" x14ac:dyDescent="0.2">
      <c r="A60" s="229" t="s">
        <v>897</v>
      </c>
      <c r="B60" s="196" t="s">
        <v>599</v>
      </c>
      <c r="C60" s="298"/>
      <c r="D60" s="230" t="s">
        <v>898</v>
      </c>
      <c r="E60" s="198">
        <v>4390</v>
      </c>
    </row>
    <row r="61" spans="1:5" ht="75" customHeight="1" x14ac:dyDescent="0.2">
      <c r="A61" s="229" t="s">
        <v>899</v>
      </c>
      <c r="B61" s="196" t="s">
        <v>599</v>
      </c>
      <c r="C61" s="298"/>
      <c r="D61" s="230" t="s">
        <v>900</v>
      </c>
      <c r="E61" s="198">
        <v>4390</v>
      </c>
    </row>
    <row r="62" spans="1:5" ht="96" customHeight="1" x14ac:dyDescent="0.2">
      <c r="A62" s="229" t="s">
        <v>901</v>
      </c>
      <c r="B62" s="196" t="s">
        <v>599</v>
      </c>
      <c r="C62" s="197"/>
      <c r="D62" s="230" t="s">
        <v>902</v>
      </c>
      <c r="E62" s="198">
        <v>14290</v>
      </c>
    </row>
    <row r="63" spans="1:5" ht="75" customHeight="1" x14ac:dyDescent="0.2">
      <c r="A63" s="229" t="s">
        <v>903</v>
      </c>
      <c r="B63" s="196" t="s">
        <v>599</v>
      </c>
      <c r="C63" s="296"/>
      <c r="D63" s="230" t="s">
        <v>904</v>
      </c>
      <c r="E63" s="198">
        <v>4390</v>
      </c>
    </row>
    <row r="64" spans="1:5" ht="75" customHeight="1" x14ac:dyDescent="0.2">
      <c r="A64" s="229" t="s">
        <v>905</v>
      </c>
      <c r="B64" s="196" t="s">
        <v>599</v>
      </c>
      <c r="C64" s="296"/>
      <c r="D64" s="230" t="s">
        <v>906</v>
      </c>
      <c r="E64" s="198">
        <v>4390</v>
      </c>
    </row>
    <row r="65" spans="1:5" ht="75" customHeight="1" x14ac:dyDescent="0.2">
      <c r="A65" s="229" t="s">
        <v>907</v>
      </c>
      <c r="B65" s="196" t="s">
        <v>599</v>
      </c>
      <c r="C65" s="296"/>
      <c r="D65" s="230" t="s">
        <v>908</v>
      </c>
      <c r="E65" s="198">
        <v>4390</v>
      </c>
    </row>
    <row r="66" spans="1:5" ht="75" customHeight="1" x14ac:dyDescent="0.2">
      <c r="A66" s="229" t="s">
        <v>909</v>
      </c>
      <c r="B66" s="196" t="s">
        <v>599</v>
      </c>
      <c r="C66" s="197"/>
      <c r="D66" s="230" t="s">
        <v>910</v>
      </c>
      <c r="E66" s="198">
        <v>9340</v>
      </c>
    </row>
    <row r="67" spans="1:5" ht="89.25" customHeight="1" x14ac:dyDescent="0.2">
      <c r="A67" s="231" t="s">
        <v>911</v>
      </c>
      <c r="B67" s="212" t="s">
        <v>599</v>
      </c>
      <c r="C67" s="223"/>
      <c r="D67" s="232" t="s">
        <v>912</v>
      </c>
      <c r="E67" s="214">
        <v>8790</v>
      </c>
    </row>
    <row r="68" spans="1:5" ht="89.25" customHeight="1" x14ac:dyDescent="0.2">
      <c r="A68" s="233" t="s">
        <v>913</v>
      </c>
      <c r="B68" s="212" t="s">
        <v>599</v>
      </c>
      <c r="C68" s="297"/>
      <c r="D68" s="234" t="s">
        <v>914</v>
      </c>
      <c r="E68" s="214">
        <v>4390</v>
      </c>
    </row>
    <row r="69" spans="1:5" ht="89.25" customHeight="1" x14ac:dyDescent="0.2">
      <c r="A69" s="233" t="s">
        <v>915</v>
      </c>
      <c r="B69" s="212" t="s">
        <v>599</v>
      </c>
      <c r="C69" s="297"/>
      <c r="D69" s="234" t="s">
        <v>916</v>
      </c>
      <c r="E69" s="214">
        <v>4390</v>
      </c>
    </row>
    <row r="70" spans="1:5" ht="89.25" customHeight="1" x14ac:dyDescent="0.2">
      <c r="A70" s="233" t="s">
        <v>917</v>
      </c>
      <c r="B70" s="212" t="s">
        <v>599</v>
      </c>
      <c r="C70" s="297"/>
      <c r="D70" s="234" t="s">
        <v>918</v>
      </c>
      <c r="E70" s="214">
        <v>4390</v>
      </c>
    </row>
    <row r="71" spans="1:5" ht="89.25" customHeight="1" x14ac:dyDescent="0.2">
      <c r="A71" s="233" t="s">
        <v>919</v>
      </c>
      <c r="B71" s="212" t="s">
        <v>599</v>
      </c>
      <c r="C71" s="297"/>
      <c r="D71" s="234" t="s">
        <v>920</v>
      </c>
      <c r="E71" s="214">
        <v>4390</v>
      </c>
    </row>
    <row r="72" spans="1:5" ht="89.25" customHeight="1" x14ac:dyDescent="0.2">
      <c r="A72" s="233" t="s">
        <v>921</v>
      </c>
      <c r="B72" s="212" t="s">
        <v>599</v>
      </c>
      <c r="C72" s="297"/>
      <c r="D72" s="234" t="s">
        <v>922</v>
      </c>
      <c r="E72" s="214">
        <v>4390</v>
      </c>
    </row>
    <row r="73" spans="1:5" ht="89.25" customHeight="1" x14ac:dyDescent="0.2">
      <c r="A73" s="233" t="s">
        <v>923</v>
      </c>
      <c r="B73" s="212" t="s">
        <v>599</v>
      </c>
      <c r="C73" s="297"/>
      <c r="D73" s="234" t="s">
        <v>924</v>
      </c>
      <c r="E73" s="214">
        <v>4390</v>
      </c>
    </row>
    <row r="74" spans="1:5" ht="14.25" customHeight="1" x14ac:dyDescent="0.2">
      <c r="A74" s="292" t="s">
        <v>925</v>
      </c>
      <c r="B74" s="292"/>
      <c r="C74" s="292"/>
      <c r="D74" s="292"/>
      <c r="E74" s="292"/>
    </row>
    <row r="75" spans="1:5" ht="119.25" customHeight="1" x14ac:dyDescent="0.2">
      <c r="A75" s="202" t="s">
        <v>926</v>
      </c>
      <c r="B75" s="196" t="s">
        <v>599</v>
      </c>
      <c r="C75" s="146"/>
      <c r="D75" s="235" t="s">
        <v>927</v>
      </c>
      <c r="E75" s="198">
        <v>29690</v>
      </c>
    </row>
    <row r="76" spans="1:5" ht="120" customHeight="1" x14ac:dyDescent="0.2">
      <c r="A76" s="236" t="s">
        <v>928</v>
      </c>
      <c r="B76" s="196" t="s">
        <v>599</v>
      </c>
      <c r="C76" s="146"/>
      <c r="D76" s="200" t="s">
        <v>929</v>
      </c>
      <c r="E76" s="198">
        <v>30790</v>
      </c>
    </row>
    <row r="77" spans="1:5" ht="120" customHeight="1" x14ac:dyDescent="0.2">
      <c r="A77" s="236" t="s">
        <v>930</v>
      </c>
      <c r="B77" s="196" t="s">
        <v>599</v>
      </c>
      <c r="C77" s="146"/>
      <c r="D77" s="237" t="s">
        <v>931</v>
      </c>
      <c r="E77" s="198">
        <v>33540</v>
      </c>
    </row>
    <row r="78" spans="1:5" ht="15.75" customHeight="1" x14ac:dyDescent="0.2">
      <c r="A78" s="292" t="s">
        <v>932</v>
      </c>
      <c r="B78" s="292"/>
      <c r="C78" s="292"/>
      <c r="D78" s="292"/>
      <c r="E78" s="292"/>
    </row>
    <row r="79" spans="1:5" ht="105.75" customHeight="1" x14ac:dyDescent="0.2">
      <c r="A79" s="202" t="s">
        <v>933</v>
      </c>
      <c r="B79" s="196" t="s">
        <v>934</v>
      </c>
      <c r="C79" s="146"/>
      <c r="D79" s="238" t="s">
        <v>935</v>
      </c>
      <c r="E79" s="198">
        <v>2410</v>
      </c>
    </row>
    <row r="80" spans="1:5" ht="105.75" customHeight="1" x14ac:dyDescent="0.2">
      <c r="A80" s="158" t="s">
        <v>936</v>
      </c>
      <c r="B80" s="196" t="s">
        <v>934</v>
      </c>
      <c r="C80" s="146"/>
      <c r="D80" s="239" t="s">
        <v>937</v>
      </c>
      <c r="E80" s="198">
        <v>3510</v>
      </c>
    </row>
    <row r="81" spans="1:5" ht="105.75" customHeight="1" x14ac:dyDescent="0.2">
      <c r="A81" s="236" t="s">
        <v>938</v>
      </c>
      <c r="B81" s="212" t="s">
        <v>934</v>
      </c>
      <c r="C81" s="240"/>
      <c r="D81" s="241" t="s">
        <v>939</v>
      </c>
      <c r="E81" s="214">
        <v>3510</v>
      </c>
    </row>
    <row r="82" spans="1:5" ht="27.75" customHeight="1" x14ac:dyDescent="0.2">
      <c r="A82" s="292" t="s">
        <v>940</v>
      </c>
      <c r="B82" s="292"/>
      <c r="C82" s="292"/>
      <c r="D82" s="292"/>
      <c r="E82" s="292"/>
    </row>
    <row r="83" spans="1:5" ht="99" customHeight="1" x14ac:dyDescent="0.2">
      <c r="A83" s="199" t="s">
        <v>941</v>
      </c>
      <c r="B83" s="196" t="s">
        <v>758</v>
      </c>
      <c r="C83" s="296"/>
      <c r="D83" s="242" t="s">
        <v>942</v>
      </c>
      <c r="E83" s="198">
        <v>4390</v>
      </c>
    </row>
    <row r="84" spans="1:5" ht="93.75" customHeight="1" x14ac:dyDescent="0.2">
      <c r="A84" s="199" t="s">
        <v>943</v>
      </c>
      <c r="B84" s="196" t="s">
        <v>758</v>
      </c>
      <c r="C84" s="296"/>
      <c r="D84" s="242" t="s">
        <v>944</v>
      </c>
      <c r="E84" s="198">
        <v>7030</v>
      </c>
    </row>
    <row r="85" spans="1:5" ht="103.5" customHeight="1" x14ac:dyDescent="0.2">
      <c r="A85" s="199" t="s">
        <v>945</v>
      </c>
      <c r="B85" s="196" t="s">
        <v>758</v>
      </c>
      <c r="C85" s="197"/>
      <c r="D85" s="242" t="s">
        <v>946</v>
      </c>
      <c r="E85" s="198">
        <v>13190</v>
      </c>
    </row>
    <row r="86" spans="1:5" ht="102.75" customHeight="1" x14ac:dyDescent="0.2">
      <c r="A86" s="243" t="s">
        <v>947</v>
      </c>
      <c r="B86" s="154" t="s">
        <v>618</v>
      </c>
      <c r="C86" s="296"/>
      <c r="D86" s="242" t="s">
        <v>948</v>
      </c>
      <c r="E86" s="244">
        <v>4990</v>
      </c>
    </row>
    <row r="87" spans="1:5" ht="103.5" customHeight="1" x14ac:dyDescent="0.2">
      <c r="A87" s="243" t="s">
        <v>949</v>
      </c>
      <c r="B87" s="154" t="s">
        <v>618</v>
      </c>
      <c r="C87" s="296"/>
      <c r="D87" s="242" t="s">
        <v>950</v>
      </c>
      <c r="E87" s="244">
        <v>7990</v>
      </c>
    </row>
    <row r="88" spans="1:5" ht="109.5" customHeight="1" x14ac:dyDescent="0.2">
      <c r="A88" s="243" t="s">
        <v>951</v>
      </c>
      <c r="B88" s="154" t="s">
        <v>618</v>
      </c>
      <c r="C88" s="197"/>
      <c r="D88" s="242" t="s">
        <v>952</v>
      </c>
      <c r="E88" s="244">
        <v>12990</v>
      </c>
    </row>
    <row r="89" spans="1:5" ht="106.5" customHeight="1" x14ac:dyDescent="0.2">
      <c r="A89" s="158" t="s">
        <v>953</v>
      </c>
      <c r="B89" s="196" t="s">
        <v>758</v>
      </c>
      <c r="C89" s="296"/>
      <c r="D89" s="242" t="s">
        <v>954</v>
      </c>
      <c r="E89" s="198">
        <v>7140</v>
      </c>
    </row>
    <row r="90" spans="1:5" ht="114" customHeight="1" x14ac:dyDescent="0.2">
      <c r="A90" s="158" t="s">
        <v>955</v>
      </c>
      <c r="B90" s="196" t="s">
        <v>758</v>
      </c>
      <c r="C90" s="296"/>
      <c r="D90" s="242" t="s">
        <v>956</v>
      </c>
      <c r="E90" s="198">
        <v>10440</v>
      </c>
    </row>
    <row r="91" spans="1:5" ht="112.5" customHeight="1" x14ac:dyDescent="0.2">
      <c r="A91" s="158" t="s">
        <v>957</v>
      </c>
      <c r="B91" s="196" t="s">
        <v>758</v>
      </c>
      <c r="C91" s="197"/>
      <c r="D91" s="242" t="s">
        <v>958</v>
      </c>
      <c r="E91" s="198">
        <v>17040</v>
      </c>
    </row>
    <row r="92" spans="1:5" ht="130.5" customHeight="1" x14ac:dyDescent="0.2">
      <c r="A92" s="236" t="s">
        <v>959</v>
      </c>
      <c r="B92" s="196" t="s">
        <v>758</v>
      </c>
      <c r="C92" s="197"/>
      <c r="D92" s="215" t="s">
        <v>960</v>
      </c>
      <c r="E92" s="198">
        <v>9340</v>
      </c>
    </row>
    <row r="93" spans="1:5" ht="130.5" customHeight="1" x14ac:dyDescent="0.2">
      <c r="A93" s="236" t="s">
        <v>961</v>
      </c>
      <c r="B93" s="196" t="s">
        <v>758</v>
      </c>
      <c r="C93" s="197"/>
      <c r="D93" s="215" t="s">
        <v>962</v>
      </c>
      <c r="E93" s="198">
        <v>15390</v>
      </c>
    </row>
    <row r="94" spans="1:5" ht="130.5" customHeight="1" x14ac:dyDescent="0.2">
      <c r="A94" s="158" t="s">
        <v>963</v>
      </c>
      <c r="B94" s="196" t="s">
        <v>758</v>
      </c>
      <c r="C94" s="197"/>
      <c r="D94" s="215" t="s">
        <v>964</v>
      </c>
      <c r="E94" s="198">
        <v>29690</v>
      </c>
    </row>
    <row r="95" spans="1:5" ht="130.5" customHeight="1" x14ac:dyDescent="0.2">
      <c r="A95" s="245" t="s">
        <v>965</v>
      </c>
      <c r="B95" s="196" t="s">
        <v>758</v>
      </c>
      <c r="C95" s="197"/>
      <c r="D95" s="246" t="s">
        <v>966</v>
      </c>
      <c r="E95" s="198">
        <v>10440</v>
      </c>
    </row>
    <row r="96" spans="1:5" ht="130.5" customHeight="1" x14ac:dyDescent="0.2">
      <c r="A96" s="247" t="s">
        <v>967</v>
      </c>
      <c r="B96" s="248" t="s">
        <v>687</v>
      </c>
      <c r="C96" s="249"/>
      <c r="D96" s="250" t="s">
        <v>968</v>
      </c>
      <c r="E96" s="218">
        <v>9340</v>
      </c>
    </row>
    <row r="97" spans="1:5" ht="130.5" customHeight="1" x14ac:dyDescent="0.2">
      <c r="A97" s="251" t="s">
        <v>969</v>
      </c>
      <c r="B97" s="196" t="s">
        <v>758</v>
      </c>
      <c r="C97" s="197"/>
      <c r="D97" s="252" t="s">
        <v>970</v>
      </c>
      <c r="E97" s="198">
        <v>17040</v>
      </c>
    </row>
    <row r="98" spans="1:5" ht="130.5" customHeight="1" x14ac:dyDescent="0.2">
      <c r="A98" s="253" t="s">
        <v>971</v>
      </c>
      <c r="B98" s="248" t="s">
        <v>687</v>
      </c>
      <c r="C98" s="254"/>
      <c r="D98" s="255" t="s">
        <v>972</v>
      </c>
      <c r="E98" s="218">
        <v>17040</v>
      </c>
    </row>
    <row r="99" spans="1:5" ht="130.5" customHeight="1" x14ac:dyDescent="0.2">
      <c r="A99" s="256" t="s">
        <v>973</v>
      </c>
      <c r="B99" s="196" t="s">
        <v>758</v>
      </c>
      <c r="C99" s="146"/>
      <c r="D99" s="257" t="s">
        <v>974</v>
      </c>
      <c r="E99" s="198">
        <v>32990</v>
      </c>
    </row>
    <row r="100" spans="1:5" ht="129.75" customHeight="1" x14ac:dyDescent="0.2">
      <c r="A100" s="171" t="s">
        <v>975</v>
      </c>
      <c r="B100" s="258" t="s">
        <v>687</v>
      </c>
      <c r="C100" s="249"/>
      <c r="D100" s="170" t="s">
        <v>976</v>
      </c>
      <c r="E100" s="163">
        <v>28040</v>
      </c>
    </row>
    <row r="101" spans="1:5" ht="129.75" customHeight="1" x14ac:dyDescent="0.2">
      <c r="A101" s="163" t="s">
        <v>977</v>
      </c>
      <c r="B101" s="258" t="s">
        <v>687</v>
      </c>
      <c r="C101" s="249"/>
      <c r="D101" s="170" t="s">
        <v>978</v>
      </c>
      <c r="E101" s="163" t="s">
        <v>979</v>
      </c>
    </row>
    <row r="102" spans="1:5" ht="129.75" customHeight="1" x14ac:dyDescent="0.2">
      <c r="A102" s="163" t="s">
        <v>980</v>
      </c>
      <c r="B102" s="258" t="s">
        <v>687</v>
      </c>
      <c r="C102" s="249"/>
      <c r="D102" s="170" t="s">
        <v>981</v>
      </c>
      <c r="E102" s="163" t="s">
        <v>982</v>
      </c>
    </row>
    <row r="103" spans="1:5" ht="15.75" customHeight="1" x14ac:dyDescent="0.2"/>
    <row r="104" spans="1:5" ht="15.75" customHeight="1" x14ac:dyDescent="0.2"/>
    <row r="105" spans="1:5" ht="15.75" customHeight="1" x14ac:dyDescent="0.2"/>
    <row r="106" spans="1:5" ht="15.75" customHeight="1" x14ac:dyDescent="0.2"/>
    <row r="107" spans="1:5" ht="15.75" customHeight="1" x14ac:dyDescent="0.2"/>
    <row r="108" spans="1:5" ht="15.75" customHeight="1" x14ac:dyDescent="0.2"/>
    <row r="109" spans="1:5" ht="15.75" customHeight="1" x14ac:dyDescent="0.2"/>
    <row r="110" spans="1:5" ht="15.75" customHeight="1" x14ac:dyDescent="0.2"/>
    <row r="111" spans="1:5" ht="15.75" customHeight="1" x14ac:dyDescent="0.2"/>
    <row r="112" spans="1:5"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sheetData>
  <mergeCells count="33">
    <mergeCell ref="B1:D1"/>
    <mergeCell ref="A2:E2"/>
    <mergeCell ref="A3:E3"/>
    <mergeCell ref="A5:E5"/>
    <mergeCell ref="A6:E6"/>
    <mergeCell ref="C7:C9"/>
    <mergeCell ref="C10:C12"/>
    <mergeCell ref="C13:C15"/>
    <mergeCell ref="C19:C20"/>
    <mergeCell ref="A21:E21"/>
    <mergeCell ref="C22:C24"/>
    <mergeCell ref="C25:C27"/>
    <mergeCell ref="C28:C30"/>
    <mergeCell ref="C31:C33"/>
    <mergeCell ref="C34:C35"/>
    <mergeCell ref="C36:C37"/>
    <mergeCell ref="C39:C41"/>
    <mergeCell ref="C42:C44"/>
    <mergeCell ref="C45:C47"/>
    <mergeCell ref="A51:E51"/>
    <mergeCell ref="C52:C54"/>
    <mergeCell ref="C55:C57"/>
    <mergeCell ref="A58:E58"/>
    <mergeCell ref="C59:C61"/>
    <mergeCell ref="A82:E82"/>
    <mergeCell ref="C83:C84"/>
    <mergeCell ref="C86:C87"/>
    <mergeCell ref="C89:C90"/>
    <mergeCell ref="C63:C65"/>
    <mergeCell ref="C68:C70"/>
    <mergeCell ref="C71:C73"/>
    <mergeCell ref="A74:E74"/>
    <mergeCell ref="A78:E78"/>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33</TotalTime>
  <Application>Microsoft Excel</Application>
  <DocSecurity>0</DocSecurity>
  <ScaleCrop>false</ScaleCrop>
  <HeadingPairs>
    <vt:vector size="2" baseType="variant">
      <vt:variant>
        <vt:lpstr>Листы</vt:lpstr>
      </vt:variant>
      <vt:variant>
        <vt:i4>8</vt:i4>
      </vt:variant>
    </vt:vector>
  </HeadingPairs>
  <TitlesOfParts>
    <vt:vector size="8" baseType="lpstr">
      <vt:lpstr>СОДЕРЖАНИЕ</vt:lpstr>
      <vt:lpstr>ПО_TRASSIR</vt:lpstr>
      <vt:lpstr>TRASSIR_EnterpriseIP</vt:lpstr>
      <vt:lpstr>Приложения_для_TRASSIR</vt:lpstr>
      <vt:lpstr>TRASSIR_xVR_DVR_и_платы</vt:lpstr>
      <vt:lpstr>TRASSIR_NVR_видеорегистраторы</vt:lpstr>
      <vt:lpstr>HiWatch_IP</vt:lpstr>
      <vt:lpstr>HiWatch_TVI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Александр Маликов</dc:creator>
  <dc:description/>
  <cp:lastModifiedBy>TRIA</cp:lastModifiedBy>
  <cp:revision>4</cp:revision>
  <dcterms:created xsi:type="dcterms:W3CDTF">2018-09-19T11:22:22Z</dcterms:created>
  <dcterms:modified xsi:type="dcterms:W3CDTF">2018-10-17T11:47:40Z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